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Luis Gabriel\Desktop\"/>
    </mc:Choice>
  </mc:AlternateContent>
  <xr:revisionPtr revIDLastSave="0" documentId="8_{994B15A5-D2BA-4403-B8A2-F26037FD6CDE}" xr6:coauthVersionLast="47" xr6:coauthVersionMax="47" xr10:uidLastSave="{00000000-0000-0000-0000-000000000000}"/>
  <bookViews>
    <workbookView xWindow="-110" yWindow="-110" windowWidth="19420" windowHeight="10300" tabRatio="745" xr2:uid="{00000000-000D-0000-FFFF-FFFF00000000}"/>
  </bookViews>
  <sheets>
    <sheet name="Encabezado" sheetId="1" r:id="rId1"/>
    <sheet name="Aproximación Cifras" sheetId="5" r:id="rId2"/>
    <sheet name="Indicadores" sheetId="3" r:id="rId3"/>
    <sheet name="Hoja1" sheetId="7" state="hidden" r:id="rId4"/>
    <sheet name="Cálculo CTN y PN" sheetId="4" r:id="rId5"/>
    <sheet name="Cuantías" sheetId="6" r:id="rId6"/>
    <sheet name="Calificación por Puntos" sheetId="10" r:id="rId7"/>
    <sheet name="Resumen" sheetId="11" r:id="rId8"/>
    <sheet name="Evaluación por Puntos" sheetId="12" r:id="rId9"/>
  </sheets>
  <definedNames>
    <definedName name="_Hlk2611086" localSheetId="6">'Calificación por Puntos'!#REF!</definedName>
    <definedName name="_Hlk2611086" localSheetId="8">'Evaluación por Puntos'!#REF!</definedName>
    <definedName name="_Hlk2611086" localSheetId="2">Indicadores!#REF!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9" i="3" l="1"/>
  <c r="H49" i="3"/>
  <c r="H11" i="10"/>
  <c r="H24" i="12"/>
  <c r="C32" i="12" s="1"/>
  <c r="C31" i="12" s="1"/>
  <c r="C30" i="12" s="1"/>
  <c r="H2" i="12"/>
  <c r="C14" i="12" s="1"/>
  <c r="C13" i="12" s="1"/>
  <c r="C12" i="12" s="1"/>
  <c r="E52" i="12"/>
  <c r="E20" i="12"/>
  <c r="C36" i="12" l="1"/>
  <c r="C35" i="12" s="1"/>
  <c r="C34" i="12" s="1"/>
  <c r="C18" i="12"/>
  <c r="C17" i="12" s="1"/>
  <c r="C16" i="12" s="1"/>
  <c r="D20" i="10"/>
  <c r="D52" i="10"/>
  <c r="G24" i="7" l="1"/>
  <c r="G11" i="7"/>
</calcChain>
</file>

<file path=xl/sharedStrings.xml><?xml version="1.0" encoding="utf-8"?>
<sst xmlns="http://schemas.openxmlformats.org/spreadsheetml/2006/main" count="328" uniqueCount="165">
  <si>
    <t>CÓDIGO</t>
  </si>
  <si>
    <t>VERSIÓN</t>
  </si>
  <si>
    <t>Indicador</t>
  </si>
  <si>
    <t>Descripción</t>
  </si>
  <si>
    <t>Fórmula</t>
  </si>
  <si>
    <t>Valor exigido</t>
  </si>
  <si>
    <r>
      <t>Índice de Liquidez</t>
    </r>
    <r>
      <rPr>
        <b/>
        <sz val="12"/>
        <color theme="1"/>
        <rFont val="Arial"/>
        <family val="2"/>
      </rPr>
      <t xml:space="preserve"> (IL)</t>
    </r>
  </si>
  <si>
    <t>Se medirá como la relación entre activo corriente y pasivo corriente</t>
  </si>
  <si>
    <r>
      <t>Índice de Endeudamiento</t>
    </r>
    <r>
      <rPr>
        <b/>
        <sz val="12"/>
        <color theme="1"/>
        <rFont val="Arial"/>
        <family val="2"/>
      </rPr>
      <t xml:space="preserve"> (IE)</t>
    </r>
  </si>
  <si>
    <t>Se medirá como la relación entre el pasivo total y el activo total</t>
  </si>
  <si>
    <t xml:space="preserve"> IL ≥ 1</t>
  </si>
  <si>
    <t>Se medirá como la diferencia entre activo corriente y pasivo corriente</t>
  </si>
  <si>
    <r>
      <t xml:space="preserve">Capital de Trabajo Neto </t>
    </r>
    <r>
      <rPr>
        <b/>
        <sz val="12"/>
        <color theme="1"/>
        <rFont val="Arial"/>
        <family val="2"/>
      </rPr>
      <t>(CTN)</t>
    </r>
  </si>
  <si>
    <t>Variables de la Fórmula</t>
  </si>
  <si>
    <t>t = tiempo transcurrido en # de días entre el inicio del contrato hasta que reciba el primer pago por parte de Aguas Regionales.</t>
  </si>
  <si>
    <t>x t</t>
  </si>
  <si>
    <t xml:space="preserve"> IL ≥ 2</t>
  </si>
  <si>
    <t xml:space="preserve">IE ≤ 60% </t>
  </si>
  <si>
    <t>RAZONES DE LIQUIDEZ Y COBERTURA</t>
  </si>
  <si>
    <t>Se medirá como la diferencia entre el Activo corriente operativo y el Pasivo corriente operativo</t>
  </si>
  <si>
    <t>Se medirá como la diferencia entre Activo total y el Pasivo total</t>
  </si>
  <si>
    <t>RAZONES DE RENTABILIDAD</t>
  </si>
  <si>
    <t>Se medirá como la relación entre la Utilidad neta y el  Patrimonio.</t>
  </si>
  <si>
    <t>RAZONES DE ENDEUDAMIENTO</t>
  </si>
  <si>
    <t>Se medirá como la relación entre el Pasivo total y el Activo total</t>
  </si>
  <si>
    <r>
      <t xml:space="preserve">Capital de Trabajo Neto Operativo  
</t>
    </r>
    <r>
      <rPr>
        <b/>
        <sz val="12"/>
        <color theme="1"/>
        <rFont val="Arial"/>
        <family val="2"/>
      </rPr>
      <t>(KTNO)</t>
    </r>
  </si>
  <si>
    <r>
      <t xml:space="preserve">Patrimonio Neto
</t>
    </r>
    <r>
      <rPr>
        <b/>
        <sz val="12"/>
        <color theme="1"/>
        <rFont val="Arial"/>
        <family val="2"/>
      </rPr>
      <t>(PN)</t>
    </r>
  </si>
  <si>
    <r>
      <t xml:space="preserve">Rentabilidad del Patrimonio 
</t>
    </r>
    <r>
      <rPr>
        <b/>
        <sz val="12"/>
        <color theme="1"/>
        <rFont val="Arial"/>
        <family val="2"/>
      </rPr>
      <t>(ROE)</t>
    </r>
  </si>
  <si>
    <r>
      <t xml:space="preserve">Rentabilidad del Activo 
</t>
    </r>
    <r>
      <rPr>
        <b/>
        <sz val="12"/>
        <color theme="1"/>
        <rFont val="Arial"/>
        <family val="2"/>
      </rPr>
      <t>(ROA)</t>
    </r>
  </si>
  <si>
    <t>Se medirá como la relación entre la Utilidad neta y el  Activo total.</t>
  </si>
  <si>
    <r>
      <t xml:space="preserve">Endeudamiento 
</t>
    </r>
    <r>
      <rPr>
        <b/>
        <sz val="12"/>
        <color theme="1"/>
        <rFont val="Arial"/>
        <family val="2"/>
      </rPr>
      <t>(IE)</t>
    </r>
  </si>
  <si>
    <t>Ejemplo</t>
  </si>
  <si>
    <t>Aproximación 
cifras decimales</t>
  </si>
  <si>
    <t>0-100 SMMLV</t>
  </si>
  <si>
    <t>EPM</t>
  </si>
  <si>
    <t>0-1.000 SMMLV</t>
  </si>
  <si>
    <t>&gt; 10.000 SMMLV</t>
  </si>
  <si>
    <t>1.000 a 10.000 SMMLV</t>
  </si>
  <si>
    <t>100 a 1.000 SMMLV</t>
  </si>
  <si>
    <t>Aguas Regionales</t>
  </si>
  <si>
    <r>
      <t>Índice de Endeudamiento</t>
    </r>
    <r>
      <rPr>
        <b/>
        <sz val="12"/>
        <color theme="1"/>
        <rFont val="Arial"/>
        <family val="2"/>
      </rPr>
      <t xml:space="preserve"> 
(IE)</t>
    </r>
  </si>
  <si>
    <r>
      <t xml:space="preserve">Capital de Trabajo Neto 
</t>
    </r>
    <r>
      <rPr>
        <b/>
        <sz val="12"/>
        <color theme="1"/>
        <rFont val="Arial"/>
        <family val="2"/>
      </rPr>
      <t>(CTN)</t>
    </r>
  </si>
  <si>
    <t xml:space="preserve">Grupo 1. </t>
  </si>
  <si>
    <t>Valor presupuesto de referencia: $ 110.670.000</t>
  </si>
  <si>
    <t xml:space="preserve">Plazo: 60 días </t>
  </si>
  <si>
    <r>
      <t> </t>
    </r>
    <r>
      <rPr>
        <b/>
        <sz val="11"/>
        <color rgb="FF000000"/>
        <rFont val="Calibri"/>
        <family val="2"/>
      </rPr>
      <t xml:space="preserve">Información financiera </t>
    </r>
  </si>
  <si>
    <t>TQI</t>
  </si>
  <si>
    <t>Consultores</t>
  </si>
  <si>
    <t>Ambientox S.A.S</t>
  </si>
  <si>
    <t>Capital de trabajo</t>
  </si>
  <si>
    <t xml:space="preserve">$   3.201.783.303 </t>
  </si>
  <si>
    <t xml:space="preserve"> $  334.718.213 </t>
  </si>
  <si>
    <t xml:space="preserve"> $           60.771.000 </t>
  </si>
  <si>
    <t>Liquidez</t>
  </si>
  <si>
    <t>Endeudamiento</t>
  </si>
  <si>
    <t>CTN 
≥ $55,335,000</t>
  </si>
  <si>
    <t xml:space="preserve">Grupo 2. </t>
  </si>
  <si>
    <t>Valor presupuesto de referencia: $ 17.564.400</t>
  </si>
  <si>
    <t xml:space="preserve">Plazo: 20 días </t>
  </si>
  <si>
    <t>LABSUELO E Ingeniería S.A.S.</t>
  </si>
  <si>
    <t xml:space="preserve">Pozos, Construcciones del Darién Ltda. </t>
  </si>
  <si>
    <t>$   15.329.196</t>
  </si>
  <si>
    <t> $  220.074.318</t>
  </si>
  <si>
    <t>CTN 
≥ $8,782,000</t>
  </si>
  <si>
    <t>Estos con calificación para los contratos de obra.</t>
  </si>
  <si>
    <t>Sin calificación para los demás procesos contractuales</t>
  </si>
  <si>
    <t>1.000 a 3.000 SMMLV</t>
  </si>
  <si>
    <t>&gt; 3.000 SMMLV</t>
  </si>
  <si>
    <t>Fórmula para calcular el valor a exigir en el CTN:</t>
  </si>
  <si>
    <t>Fórmula para calcular el valor a exigir en el PN:</t>
  </si>
  <si>
    <r>
      <rPr>
        <b/>
        <sz val="12"/>
        <color theme="1"/>
        <rFont val="Arial"/>
        <family val="2"/>
      </rPr>
      <t xml:space="preserve">CTN </t>
    </r>
    <r>
      <rPr>
        <sz val="12"/>
        <color theme="1"/>
        <rFont val="Arial"/>
        <family val="2"/>
      </rPr>
      <t xml:space="preserve">= </t>
    </r>
    <r>
      <rPr>
        <u/>
        <sz val="12"/>
        <color theme="1"/>
        <rFont val="Arial"/>
        <family val="2"/>
      </rPr>
      <t xml:space="preserve"> (valor estimado del contrato - (valor estimado del contrato x % Anticipo))
</t>
    </r>
    <r>
      <rPr>
        <sz val="12"/>
        <color theme="1"/>
        <rFont val="Arial"/>
        <family val="2"/>
      </rPr>
      <t xml:space="preserve">                                             Duración en días del contrato</t>
    </r>
  </si>
  <si>
    <t>Rangos</t>
  </si>
  <si>
    <t>Puntos</t>
  </si>
  <si>
    <t>PN &lt; a</t>
  </si>
  <si>
    <r>
      <rPr>
        <b/>
        <sz val="12"/>
        <color theme="1"/>
        <rFont val="Arial"/>
        <family val="2"/>
      </rPr>
      <t xml:space="preserve">PN </t>
    </r>
    <r>
      <rPr>
        <sz val="12"/>
        <color theme="1"/>
        <rFont val="Arial"/>
        <family val="2"/>
      </rPr>
      <t xml:space="preserve">=  (valor estimado del contrato - (valor estimado del contrato x % Anticipo))*60%
</t>
    </r>
  </si>
  <si>
    <t>9.1 Requisitos financieros para solicitudes de oferta con presupuesto estimado entre &gt;100 SMMLV y ≤1.000 SMMLV</t>
  </si>
  <si>
    <t>CTN ≥ $XXX 
USD ≥ XXX</t>
  </si>
  <si>
    <t>9.2	 Requisitos financieros para solicitudes de oferta con presupuesto estimado mayor a 3.000 SMMLV</t>
  </si>
  <si>
    <t xml:space="preserve">CTN ≥ $XXX
USD ≥ XXX </t>
  </si>
  <si>
    <t>PN ≥ $XXX
USD ≥ XXX</t>
  </si>
  <si>
    <t>9.3	 Requisitos financieros para solicitudes de oferta con presupuesto estimado mayor a 3.000 SMMLV</t>
  </si>
  <si>
    <t>IL</t>
  </si>
  <si>
    <t>KTNO</t>
  </si>
  <si>
    <t>PN</t>
  </si>
  <si>
    <t>Índice de Liquidez</t>
  </si>
  <si>
    <r>
      <t xml:space="preserve">Capital de Trabajo Neto Operativo  
</t>
    </r>
    <r>
      <rPr>
        <b/>
        <sz val="12"/>
        <color theme="1"/>
        <rFont val="Arial"/>
        <family val="2"/>
      </rPr>
      <t>(en millones de pesos o en Miles de Dólares, según aplique)</t>
    </r>
  </si>
  <si>
    <r>
      <t xml:space="preserve">Patrimonio Neto
</t>
    </r>
    <r>
      <rPr>
        <b/>
        <sz val="12"/>
        <color theme="1"/>
        <rFont val="Arial"/>
        <family val="2"/>
      </rPr>
      <t>(en millones de pesos o en Miles de Dólares, según aplique)</t>
    </r>
  </si>
  <si>
    <t>ROE</t>
  </si>
  <si>
    <t>ROA</t>
  </si>
  <si>
    <t xml:space="preserve">Rentabilidad del Patrimonio </t>
  </si>
  <si>
    <t xml:space="preserve">Rentabilidad del Activo </t>
  </si>
  <si>
    <t xml:space="preserve">Endeudamiento </t>
  </si>
  <si>
    <t>IE</t>
  </si>
  <si>
    <t>Puntaje total</t>
  </si>
  <si>
    <t>KTNO &lt; a</t>
  </si>
  <si>
    <t>a ≤ KTNO &lt; b</t>
  </si>
  <si>
    <t>b ≤ KTNO &lt; c</t>
  </si>
  <si>
    <t>KTNO ≥ C</t>
  </si>
  <si>
    <t>a ≤ PN &lt; b</t>
  </si>
  <si>
    <t>b ≤ PN &lt; c</t>
  </si>
  <si>
    <t>PN ≥ C</t>
  </si>
  <si>
    <t>ROE &lt; 5.0%</t>
  </si>
  <si>
    <t>5.0% ≤ ROE &lt; 6.0%</t>
  </si>
  <si>
    <t>6.0% ≤ ROE &lt; 7.0%</t>
  </si>
  <si>
    <t>ROE ≥ 7%</t>
  </si>
  <si>
    <t>ROA &lt; 1.0%</t>
  </si>
  <si>
    <t>1.0% ≤ ROA &lt; 1.5%</t>
  </si>
  <si>
    <t>1.5% ≤ ROA &lt; 2%</t>
  </si>
  <si>
    <t>ROA ≥ 2%</t>
  </si>
  <si>
    <t>IE &gt; 80%</t>
  </si>
  <si>
    <t>70% ≤ IE ≤ 80%</t>
  </si>
  <si>
    <t>60% ≤ IE ≤ 70%</t>
  </si>
  <si>
    <t>IE &lt; 60%</t>
  </si>
  <si>
    <t>IL ≥ 2%</t>
  </si>
  <si>
    <t>IL &lt; 1.0%</t>
  </si>
  <si>
    <t>1.0% ≤ IL &lt; 1.5%</t>
  </si>
  <si>
    <t>1.5% ≤ IL &lt; 2%</t>
  </si>
  <si>
    <t>CTN</t>
  </si>
  <si>
    <t>CTN &lt; a</t>
  </si>
  <si>
    <t>a ≤ CTN &lt; b</t>
  </si>
  <si>
    <t>b ≤ CTN &lt; c</t>
  </si>
  <si>
    <t>CTN ≥ C</t>
  </si>
  <si>
    <t>Capital de Trabajo Neto</t>
  </si>
  <si>
    <t>Patrimonio Neto</t>
  </si>
  <si>
    <t>Cuantías</t>
  </si>
  <si>
    <t>Documentos</t>
  </si>
  <si>
    <t>Indicadores</t>
  </si>
  <si>
    <t>N.A</t>
  </si>
  <si>
    <r>
      <t xml:space="preserve">1.000 a 3.000 SMMLV
</t>
    </r>
    <r>
      <rPr>
        <b/>
        <sz val="11"/>
        <color theme="1"/>
        <rFont val="Calibri"/>
        <family val="2"/>
        <scheme val="minor"/>
      </rPr>
      <t>Contratos de Obra</t>
    </r>
  </si>
  <si>
    <t>Generalidades</t>
  </si>
  <si>
    <t>Los contratos establecidos por dicha cuantía, independiente de su objeto será medido por puntaje, tal como se detalla a continuación:</t>
  </si>
  <si>
    <t>Dependiendo del tipo de contrato y de los oferentes se ajusta la redacción, pues en el instructivo se detalla si participan extranjeros, consorcios o uniones temporales, etc.</t>
  </si>
  <si>
    <t>Se exigirán los mismos indicadores financieros, pero se medirán por puntaje, de acuerdo a una de las reuniones de trabajo:</t>
  </si>
  <si>
    <t>Será la misma documentación para los demás rangos, pero se exigirán para los dos últimos periodos fiscales.</t>
  </si>
  <si>
    <t>&lt;80%</t>
  </si>
  <si>
    <t xml:space="preserve">Ppto de Referencia </t>
  </si>
  <si>
    <t xml:space="preserve">Anticipo </t>
  </si>
  <si>
    <t>Días</t>
  </si>
  <si>
    <t>Días 1er Pago</t>
  </si>
  <si>
    <t>CTN ≥ $1,514,210,000</t>
  </si>
  <si>
    <t>$1,261,842,000 ≤ CTN &lt; $1,514,210,000</t>
  </si>
  <si>
    <t>$1,051,535,000 ≤ CTN &lt; $1,261,842,000</t>
  </si>
  <si>
    <t>CTN &lt; $1,051,535,000</t>
  </si>
  <si>
    <t>PN ≥ $2,725,578,000</t>
  </si>
  <si>
    <t>$2,271,315,000 ≤ PN &lt; $2,725,578,000</t>
  </si>
  <si>
    <t>$1,892,763,000 ≤ PN &lt; $2,271,315,000</t>
  </si>
  <si>
    <t>PN &lt; $1,892,763,000</t>
  </si>
  <si>
    <r>
      <t xml:space="preserve">9.2  	Requisitos financieros para solicitudes de oferta con presupuesto estimado entre &gt;1.000 SMMLV y ≤3.000 SMMLV </t>
    </r>
    <r>
      <rPr>
        <b/>
        <u/>
        <sz val="12"/>
        <color theme="1"/>
        <rFont val="Arial"/>
        <family val="2"/>
      </rPr>
      <t>(contratos de obra)</t>
    </r>
  </si>
  <si>
    <t>9.3  	Requisitos financieros para solicitudes de oferta con presupuesto estimado &gt; a 3.000 SMMLV</t>
  </si>
  <si>
    <t xml:space="preserve">9.2  	Requisitos financieros para solicitudes de oferta con presupuesto estimado entre &gt;1.000 SMMLV y ≤3.000 SMMLV </t>
  </si>
  <si>
    <t>Empresa X</t>
  </si>
  <si>
    <t>Empresa Y</t>
  </si>
  <si>
    <r>
      <rPr>
        <b/>
        <sz val="7"/>
        <color rgb="FF000000"/>
        <rFont val="Times New Roman"/>
        <family val="1"/>
      </rPr>
      <t xml:space="preserve">       </t>
    </r>
    <r>
      <rPr>
        <b/>
        <sz val="11"/>
        <color rgb="FF000000"/>
        <rFont val="Calibri"/>
        <family val="2"/>
      </rPr>
      <t xml:space="preserve">CONTROL DE CAMBIOS </t>
    </r>
  </si>
  <si>
    <t>Versión</t>
  </si>
  <si>
    <t>Fecha</t>
  </si>
  <si>
    <t>Ítem Modificado</t>
  </si>
  <si>
    <t>NA</t>
  </si>
  <si>
    <t xml:space="preserve">      NA</t>
  </si>
  <si>
    <t>PROCESO</t>
  </si>
  <si>
    <t xml:space="preserve">Gestión Financiera  </t>
  </si>
  <si>
    <t>INSTRUCTIVO</t>
  </si>
  <si>
    <t>Requisitos Financiero</t>
  </si>
  <si>
    <t>CT-F09</t>
  </si>
  <si>
    <t>1.	Estados financieros individuales oficiales al 31 de diciembre, comparativos con el año anterior, donde se incluyan:
a.	Estado de situación financiera (balance general), deben estar discriminados y totalizados los activos y pasivos en corrientes (corto plazo) y no corrientes (largo plazo).
b.	Estado del resultado integral (estado de resultados).
c.	Estado de cambios en el patrimonio.
d.	Estado de Flujo de efectivo.
e.	Notas a los estados financieros.
f.	Dictamen del revisor fiscal en caso de estar obligado, de acuerdo con el artículo 38 de la Ley 222 de 1995 para el caso de Colombia.  En caso de presentarse oferentes extranjeros, su equivalente o la opinión del auditor independiente externo.
g.	Certificación de los estados financieros de conformidad con el artículo 37 de la Ley 222 de 1995 para el caso de Colombia.  En caso de presentarse oferentes extranjeros, la firma del Representante Legal y del contador público que los preparó o según su legislación.
h.	Para el caso de consorcios o uniones temporales, cada uno de los integrantes deberá relacionar la información financiera requerida. (este literal aplica siempre y cuando se estime la participación de oferentes en formas asociativas, tales como: consorcios o uniones temporales; en caso contrario, favor eliminar).
i.	Declaración de renta del último período fiscal; en caso de no haberse presentado por la fecha de vencimiento, se deberá adjuntar la presentada en el año inmediatamente anterior.
j.	Los EEFF deberán estar aprobados al 31 de marzo del año siguiente del periodo fiscal que se requieren los EEFF).</t>
  </si>
  <si>
    <t xml:space="preserve"> IL ≥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</si>
</sst>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_(* \(#,##0\);_(* &quot;-&quot;_);_(@_)"/>
    <numFmt numFmtId="165" formatCode="_(* #,##0.00_);_(* \(#,##0.00\);_(* &quot;-&quot;??_);_(@_)"/>
    <numFmt numFmtId="166" formatCode="_(* #,##0_);_(* \(#,##0\);_(* &quot;-&quot;??_);_(@_)"/>
  </numFmts>
  <fonts count="23" x14ac:knownFonts="1">
    <font>
      <sz val="11"/>
      <color theme="1"/>
      <name val="Calibri"/>
      <family val="2"/>
      <scheme val="minor"/>
    </font>
    <font>
      <b/>
      <sz val="11"/>
      <color theme="1"/>
      <name val="Calibri"/>
      <family val="2"/>
      <scheme val="minor"/>
    </font>
    <font>
      <b/>
      <sz val="11"/>
      <color rgb="FF000000"/>
      <name val="Calibri"/>
      <family val="2"/>
    </font>
    <font>
      <sz val="11"/>
      <color theme="1"/>
      <name val="Calibri"/>
      <family val="2"/>
      <scheme val="minor"/>
    </font>
    <font>
      <sz val="12"/>
      <color theme="1"/>
      <name val="Arial"/>
      <family val="2"/>
    </font>
    <font>
      <b/>
      <sz val="12"/>
      <color theme="1"/>
      <name val="Arial"/>
      <family val="2"/>
    </font>
    <font>
      <u/>
      <sz val="12"/>
      <color theme="1"/>
      <name val="Arial"/>
      <family val="2"/>
    </font>
    <font>
      <i/>
      <sz val="12"/>
      <color theme="1"/>
      <name val="Arial"/>
      <family val="2"/>
    </font>
    <font>
      <i/>
      <sz val="11"/>
      <color theme="1"/>
      <name val="Calibri"/>
      <family val="2"/>
      <scheme val="minor"/>
    </font>
    <font>
      <sz val="14"/>
      <color theme="1"/>
      <name val="Arial"/>
      <family val="2"/>
    </font>
    <font>
      <b/>
      <sz val="14"/>
      <color theme="1"/>
      <name val="Arial"/>
      <family val="2"/>
    </font>
    <font>
      <sz val="11"/>
      <color rgb="FF000000"/>
      <name val="Calibri"/>
      <family val="2"/>
    </font>
    <font>
      <b/>
      <i/>
      <sz val="12"/>
      <color rgb="FFFF0000"/>
      <name val="Arial"/>
      <family val="2"/>
    </font>
    <font>
      <b/>
      <sz val="10"/>
      <color theme="1"/>
      <name val="Arial"/>
      <family val="2"/>
    </font>
    <font>
      <b/>
      <i/>
      <sz val="12"/>
      <color theme="1"/>
      <name val="Arial"/>
      <family val="2"/>
    </font>
    <font>
      <b/>
      <u/>
      <sz val="12"/>
      <color theme="1"/>
      <name val="Arial"/>
      <family val="2"/>
    </font>
    <font>
      <b/>
      <sz val="12"/>
      <color rgb="FF000000"/>
      <name val="Arial"/>
      <family val="2"/>
    </font>
    <font>
      <b/>
      <sz val="11"/>
      <color rgb="FF000000"/>
      <name val="Calibri"/>
      <family val="1"/>
    </font>
    <font>
      <b/>
      <sz val="7"/>
      <color rgb="FF000000"/>
      <name val="Times New Roman"/>
      <family val="1"/>
    </font>
    <font>
      <b/>
      <sz val="11"/>
      <color rgb="FF000000"/>
      <name val="Calibri"/>
      <family val="2"/>
      <scheme val="minor"/>
    </font>
    <font>
      <sz val="11"/>
      <color rgb="FF000000"/>
      <name val="Calibri"/>
      <family val="2"/>
      <scheme val="minor"/>
    </font>
    <font>
      <b/>
      <sz val="8"/>
      <color rgb="FF000000"/>
      <name val="Arial"/>
      <family val="2"/>
    </font>
    <font>
      <sz val="8"/>
      <color theme="1"/>
      <name val="Arial"/>
      <family val="2"/>
    </font>
  </fonts>
  <fills count="8">
    <fill>
      <patternFill patternType="none"/>
    </fill>
    <fill>
      <patternFill patternType="gray125"/>
    </fill>
    <fill>
      <patternFill patternType="solid">
        <fgColor rgb="FFBFBFBF"/>
        <bgColor indexed="64"/>
      </patternFill>
    </fill>
    <fill>
      <patternFill patternType="solid">
        <fgColor theme="0" tint="-0.249977111117893"/>
        <bgColor indexed="64"/>
      </patternFill>
    </fill>
    <fill>
      <patternFill patternType="solid">
        <fgColor rgb="FFFFFF00"/>
        <bgColor indexed="64"/>
      </patternFill>
    </fill>
    <fill>
      <patternFill patternType="solid">
        <fgColor theme="2" tint="-0.249977111117893"/>
        <bgColor indexed="64"/>
      </patternFill>
    </fill>
    <fill>
      <patternFill patternType="solid">
        <fgColor rgb="FFD9E2F3"/>
        <bgColor indexed="64"/>
      </patternFill>
    </fill>
    <fill>
      <patternFill patternType="solid">
        <fgColor rgb="FFDEEAF6"/>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rgb="FF00B0F0"/>
      </left>
      <right style="thin">
        <color rgb="FF00B0F0"/>
      </right>
      <top style="medium">
        <color rgb="FF00B0F0"/>
      </top>
      <bottom style="medium">
        <color rgb="FF00B0F0"/>
      </bottom>
      <diagonal/>
    </border>
    <border>
      <left style="thin">
        <color rgb="FF00B0F0"/>
      </left>
      <right style="thin">
        <color rgb="FF00B0F0"/>
      </right>
      <top style="medium">
        <color rgb="FF00B0F0"/>
      </top>
      <bottom style="medium">
        <color rgb="FF00B0F0"/>
      </bottom>
      <diagonal/>
    </border>
    <border>
      <left style="thin">
        <color rgb="FF00B0F0"/>
      </left>
      <right style="thin">
        <color rgb="FF00B0F0"/>
      </right>
      <top/>
      <bottom style="thin">
        <color rgb="FF00B0F0"/>
      </bottom>
      <diagonal/>
    </border>
    <border>
      <left style="medium">
        <color rgb="FF00B0F0"/>
      </left>
      <right/>
      <top/>
      <bottom/>
      <diagonal/>
    </border>
    <border>
      <left style="thin">
        <color rgb="FF00B0F0"/>
      </left>
      <right/>
      <top style="medium">
        <color rgb="FF00B0F0"/>
      </top>
      <bottom style="medium">
        <color rgb="FF00B0F0"/>
      </bottom>
      <diagonal/>
    </border>
    <border>
      <left/>
      <right style="thin">
        <color rgb="FF00B0F0"/>
      </right>
      <top style="medium">
        <color rgb="FF00B0F0"/>
      </top>
      <bottom style="medium">
        <color rgb="FF00B0F0"/>
      </bottom>
      <diagonal/>
    </border>
    <border>
      <left style="thin">
        <color rgb="FF00B0F0"/>
      </left>
      <right/>
      <top style="medium">
        <color rgb="FF00B0F0"/>
      </top>
      <bottom style="thin">
        <color rgb="FF00B0F0"/>
      </bottom>
      <diagonal/>
    </border>
    <border>
      <left/>
      <right style="thin">
        <color rgb="FF00B0F0"/>
      </right>
      <top style="medium">
        <color rgb="FF00B0F0"/>
      </top>
      <bottom style="thin">
        <color rgb="FF00B0F0"/>
      </bottom>
      <diagonal/>
    </border>
    <border>
      <left style="thin">
        <color rgb="FF00B0F0"/>
      </left>
      <right style="thin">
        <color rgb="FF00B0F0"/>
      </right>
      <top style="thin">
        <color rgb="FF00B0F0"/>
      </top>
      <bottom style="thin">
        <color rgb="FF00B0F0"/>
      </bottom>
      <diagonal/>
    </border>
  </borders>
  <cellStyleXfs count="4">
    <xf numFmtId="0" fontId="0" fillId="0" borderId="0"/>
    <xf numFmtId="164"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cellStyleXfs>
  <cellXfs count="124">
    <xf numFmtId="0" fontId="0" fillId="0" borderId="0" xfId="0"/>
    <xf numFmtId="0" fontId="0" fillId="0" borderId="0" xfId="0" applyAlignment="1">
      <alignment horizontal="center" vertical="center"/>
    </xf>
    <xf numFmtId="0" fontId="4" fillId="0" borderId="0" xfId="0" applyFont="1"/>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6" fillId="0" borderId="11" xfId="0" applyFont="1" applyBorder="1" applyAlignment="1">
      <alignment horizontal="center" wrapText="1"/>
    </xf>
    <xf numFmtId="0" fontId="4" fillId="0" borderId="12" xfId="0" applyFont="1" applyBorder="1" applyAlignment="1">
      <alignment horizontal="center" vertical="top" wrapText="1"/>
    </xf>
    <xf numFmtId="0" fontId="4" fillId="0" borderId="0" xfId="0" applyFont="1" applyAlignment="1">
      <alignment horizontal="right"/>
    </xf>
    <xf numFmtId="0" fontId="4" fillId="0" borderId="1" xfId="0" applyFont="1" applyBorder="1" applyAlignment="1">
      <alignment horizontal="center"/>
    </xf>
    <xf numFmtId="164" fontId="0" fillId="0" borderId="0" xfId="1" applyFont="1"/>
    <xf numFmtId="0" fontId="8" fillId="0" borderId="0" xfId="0" applyFont="1" applyAlignment="1">
      <alignment vertical="center"/>
    </xf>
    <xf numFmtId="0" fontId="0" fillId="0" borderId="0" xfId="0" applyAlignment="1">
      <alignment vertical="center"/>
    </xf>
    <xf numFmtId="164" fontId="0" fillId="0" borderId="0" xfId="1" applyFont="1" applyAlignment="1">
      <alignment vertical="center"/>
    </xf>
    <xf numFmtId="2" fontId="4" fillId="0" borderId="1" xfId="0" applyNumberFormat="1" applyFont="1" applyBorder="1" applyAlignment="1">
      <alignment horizontal="center"/>
    </xf>
    <xf numFmtId="0" fontId="0" fillId="0" borderId="14" xfId="0" applyBorder="1" applyAlignment="1">
      <alignment horizontal="center"/>
    </xf>
    <xf numFmtId="0" fontId="1" fillId="5" borderId="14" xfId="0" applyFont="1" applyFill="1" applyBorder="1" applyAlignment="1">
      <alignment horizontal="center"/>
    </xf>
    <xf numFmtId="0" fontId="10" fillId="0" borderId="0" xfId="0" applyFont="1" applyAlignment="1">
      <alignment vertical="center"/>
    </xf>
    <xf numFmtId="0" fontId="9" fillId="0" borderId="0" xfId="0" applyFont="1" applyAlignment="1">
      <alignment vertical="center"/>
    </xf>
    <xf numFmtId="0" fontId="11" fillId="0" borderId="15" xfId="0" applyFont="1" applyBorder="1" applyAlignment="1">
      <alignment vertical="center"/>
    </xf>
    <xf numFmtId="0" fontId="2" fillId="0" borderId="16" xfId="0" applyFont="1" applyBorder="1" applyAlignment="1">
      <alignment horizontal="center" vertical="center"/>
    </xf>
    <xf numFmtId="0" fontId="2" fillId="0" borderId="13" xfId="0" applyFont="1" applyBorder="1" applyAlignment="1">
      <alignment vertical="center"/>
    </xf>
    <xf numFmtId="0" fontId="11" fillId="0" borderId="17" xfId="0" applyFont="1" applyBorder="1" applyAlignment="1">
      <alignment vertical="center"/>
    </xf>
    <xf numFmtId="0" fontId="11" fillId="0" borderId="17" xfId="0" applyFont="1" applyBorder="1" applyAlignment="1">
      <alignment horizontal="right" vertical="center"/>
    </xf>
    <xf numFmtId="9" fontId="11" fillId="0" borderId="17" xfId="0" applyNumberFormat="1" applyFont="1" applyBorder="1" applyAlignment="1">
      <alignment horizontal="right" vertical="center"/>
    </xf>
    <xf numFmtId="10" fontId="11" fillId="0" borderId="17" xfId="0" applyNumberFormat="1" applyFont="1" applyBorder="1" applyAlignment="1">
      <alignment horizontal="right" vertical="center"/>
    </xf>
    <xf numFmtId="9" fontId="4" fillId="0" borderId="0" xfId="0" applyNumberFormat="1" applyFont="1"/>
    <xf numFmtId="2" fontId="4" fillId="0" borderId="0" xfId="0" applyNumberFormat="1" applyFont="1"/>
    <xf numFmtId="10" fontId="4" fillId="0" borderId="0" xfId="0" applyNumberFormat="1" applyFont="1"/>
    <xf numFmtId="164" fontId="0" fillId="0" borderId="0" xfId="0" applyNumberFormat="1" applyAlignment="1">
      <alignment vertical="center"/>
    </xf>
    <xf numFmtId="10" fontId="0" fillId="0" borderId="0" xfId="2" applyNumberFormat="1" applyFont="1" applyAlignment="1">
      <alignment vertical="center"/>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2" borderId="2" xfId="0" applyFont="1" applyFill="1" applyBorder="1" applyAlignment="1">
      <alignment horizontal="center" vertical="center"/>
    </xf>
    <xf numFmtId="0" fontId="0" fillId="0" borderId="14" xfId="0"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8" xfId="0" applyFont="1" applyBorder="1" applyAlignment="1">
      <alignment horizontal="center" vertical="center" wrapText="1"/>
    </xf>
    <xf numFmtId="0" fontId="4" fillId="0" borderId="0" xfId="0" applyFont="1" applyAlignment="1">
      <alignment horizontal="center"/>
    </xf>
    <xf numFmtId="0" fontId="5" fillId="0" borderId="19" xfId="0" applyFont="1" applyBorder="1" applyAlignment="1">
      <alignment horizontal="center" vertical="center" wrapText="1"/>
    </xf>
    <xf numFmtId="0" fontId="4" fillId="0" borderId="0" xfId="0" applyFont="1" applyAlignment="1">
      <alignment horizontal="center" vertical="center"/>
    </xf>
    <xf numFmtId="0" fontId="5" fillId="0" borderId="2" xfId="0" applyFont="1" applyBorder="1" applyAlignment="1">
      <alignment vertical="center"/>
    </xf>
    <xf numFmtId="0" fontId="4" fillId="0" borderId="10" xfId="0" applyFont="1" applyBorder="1"/>
    <xf numFmtId="0" fontId="4" fillId="0" borderId="10" xfId="0" applyFont="1" applyBorder="1" applyAlignment="1">
      <alignment horizontal="center" vertical="center"/>
    </xf>
    <xf numFmtId="0" fontId="5" fillId="0" borderId="1" xfId="0" applyFont="1" applyBorder="1" applyAlignment="1">
      <alignment horizontal="center"/>
    </xf>
    <xf numFmtId="0" fontId="12" fillId="4" borderId="0" xfId="0" applyFont="1" applyFill="1"/>
    <xf numFmtId="0" fontId="1" fillId="5" borderId="14" xfId="0" applyFont="1" applyFill="1" applyBorder="1" applyAlignment="1">
      <alignment horizontal="center" vertical="center"/>
    </xf>
    <xf numFmtId="0" fontId="0" fillId="0" borderId="14" xfId="0" applyBorder="1" applyAlignment="1">
      <alignment horizontal="center" vertical="center" wrapText="1"/>
    </xf>
    <xf numFmtId="0" fontId="1" fillId="5" borderId="14" xfId="0" applyFont="1" applyFill="1" applyBorder="1" applyAlignment="1">
      <alignment horizontal="center" vertical="center" wrapText="1"/>
    </xf>
    <xf numFmtId="0" fontId="0" fillId="0" borderId="0" xfId="0" applyAlignment="1">
      <alignment vertical="center" wrapText="1"/>
    </xf>
    <xf numFmtId="0" fontId="0" fillId="0" borderId="14" xfId="0" applyBorder="1" applyAlignment="1">
      <alignment horizontal="justify" vertical="top" wrapText="1"/>
    </xf>
    <xf numFmtId="0" fontId="0" fillId="0" borderId="14" xfId="0" applyBorder="1" applyAlignment="1">
      <alignment horizontal="justify" vertical="center"/>
    </xf>
    <xf numFmtId="0" fontId="0" fillId="0" borderId="14" xfId="0" applyBorder="1" applyAlignment="1">
      <alignment horizontal="justify" vertical="top"/>
    </xf>
    <xf numFmtId="0" fontId="0" fillId="0" borderId="0" xfId="0" applyAlignment="1">
      <alignment horizontal="justify" vertical="center"/>
    </xf>
    <xf numFmtId="0" fontId="1" fillId="0" borderId="14" xfId="0" applyFont="1" applyBorder="1" applyAlignment="1">
      <alignment horizontal="center" vertical="center" wrapText="1"/>
    </xf>
    <xf numFmtId="0" fontId="5" fillId="2" borderId="10" xfId="0" applyFont="1" applyFill="1" applyBorder="1" applyAlignment="1">
      <alignment horizontal="center" vertical="center"/>
    </xf>
    <xf numFmtId="10" fontId="5" fillId="0" borderId="4" xfId="0" applyNumberFormat="1" applyFont="1" applyBorder="1" applyAlignment="1">
      <alignment horizontal="center" vertical="center" wrapText="1"/>
    </xf>
    <xf numFmtId="10" fontId="5" fillId="0" borderId="19" xfId="0" applyNumberFormat="1" applyFont="1" applyBorder="1" applyAlignment="1">
      <alignment horizontal="center" vertical="center" wrapText="1"/>
    </xf>
    <xf numFmtId="9" fontId="5" fillId="0" borderId="19"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9" fontId="5" fillId="0" borderId="5" xfId="0" applyNumberFormat="1" applyFont="1" applyBorder="1" applyAlignment="1">
      <alignment horizontal="center" vertical="center" wrapText="1"/>
    </xf>
    <xf numFmtId="0" fontId="13" fillId="2" borderId="1" xfId="0" applyFont="1" applyFill="1" applyBorder="1" applyAlignment="1">
      <alignment horizontal="center" vertical="center" wrapText="1"/>
    </xf>
    <xf numFmtId="166" fontId="13" fillId="0" borderId="5" xfId="0" applyNumberFormat="1" applyFont="1" applyBorder="1" applyAlignment="1">
      <alignment horizontal="center" vertical="center" wrapText="1"/>
    </xf>
    <xf numFmtId="166" fontId="14" fillId="4" borderId="0" xfId="3" applyNumberFormat="1" applyFont="1" applyFill="1" applyAlignment="1">
      <alignment vertical="center"/>
    </xf>
    <xf numFmtId="166" fontId="13" fillId="0" borderId="19" xfId="3" applyNumberFormat="1" applyFont="1" applyBorder="1" applyAlignment="1">
      <alignment horizontal="center" vertical="center" wrapText="1"/>
    </xf>
    <xf numFmtId="166" fontId="13" fillId="0" borderId="5" xfId="3" applyNumberFormat="1" applyFont="1" applyBorder="1" applyAlignment="1">
      <alignment horizontal="center" vertical="center" wrapText="1"/>
    </xf>
    <xf numFmtId="166" fontId="4" fillId="0" borderId="0" xfId="0" applyNumberFormat="1" applyFont="1"/>
    <xf numFmtId="0" fontId="7" fillId="0" borderId="0" xfId="0" applyFont="1" applyAlignment="1">
      <alignment vertical="center"/>
    </xf>
    <xf numFmtId="0" fontId="4" fillId="0" borderId="0" xfId="0" applyFont="1" applyAlignment="1">
      <alignment vertical="center"/>
    </xf>
    <xf numFmtId="165" fontId="16" fillId="0" borderId="0" xfId="3" applyFont="1"/>
    <xf numFmtId="43" fontId="4" fillId="0" borderId="0" xfId="0" applyNumberFormat="1" applyFont="1"/>
    <xf numFmtId="166" fontId="0" fillId="0" borderId="0" xfId="3" applyNumberFormat="1" applyFont="1" applyAlignment="1">
      <alignment vertical="center"/>
    </xf>
    <xf numFmtId="165" fontId="4" fillId="0" borderId="0" xfId="3" applyFont="1"/>
    <xf numFmtId="166" fontId="0" fillId="0" borderId="0" xfId="0" applyNumberFormat="1" applyAlignment="1">
      <alignment vertical="center"/>
    </xf>
    <xf numFmtId="0" fontId="1" fillId="0" borderId="11" xfId="0" applyFont="1" applyBorder="1" applyAlignment="1">
      <alignment horizontal="center" vertical="center"/>
    </xf>
    <xf numFmtId="0" fontId="1" fillId="0" borderId="0" xfId="0" applyFont="1" applyAlignment="1">
      <alignment horizontal="center" vertical="center"/>
    </xf>
    <xf numFmtId="0" fontId="19" fillId="6" borderId="25" xfId="0" applyFont="1" applyFill="1" applyBorder="1" applyAlignment="1">
      <alignment horizontal="center" vertical="center" wrapText="1"/>
    </xf>
    <xf numFmtId="0" fontId="19" fillId="6" borderId="26" xfId="0" applyFont="1" applyFill="1" applyBorder="1" applyAlignment="1">
      <alignment horizontal="center" vertical="center" wrapText="1"/>
    </xf>
    <xf numFmtId="0" fontId="20" fillId="0" borderId="27" xfId="0" applyFont="1" applyBorder="1" applyAlignment="1">
      <alignment horizontal="center" vertical="center" wrapText="1"/>
    </xf>
    <xf numFmtId="0" fontId="19" fillId="6" borderId="29" xfId="0" applyFont="1" applyFill="1" applyBorder="1" applyAlignment="1">
      <alignment horizontal="center" vertical="center" wrapText="1"/>
    </xf>
    <xf numFmtId="0" fontId="21" fillId="7" borderId="33" xfId="0" applyFont="1" applyFill="1" applyBorder="1" applyAlignment="1">
      <alignment horizontal="center" vertical="center" wrapText="1"/>
    </xf>
    <xf numFmtId="0" fontId="22" fillId="0" borderId="33" xfId="0" applyFont="1" applyBorder="1" applyAlignment="1">
      <alignment horizontal="center" vertical="center" wrapText="1"/>
    </xf>
    <xf numFmtId="0" fontId="17" fillId="0" borderId="28" xfId="0" applyFont="1" applyBorder="1" applyAlignment="1">
      <alignment horizontal="center" vertical="center"/>
    </xf>
    <xf numFmtId="0" fontId="17" fillId="0" borderId="0" xfId="0" applyFont="1" applyAlignment="1">
      <alignment horizontal="center" vertical="center"/>
    </xf>
    <xf numFmtId="0" fontId="19" fillId="6" borderId="29" xfId="0" applyFont="1" applyFill="1" applyBorder="1" applyAlignment="1">
      <alignment horizontal="center" vertical="center" wrapText="1"/>
    </xf>
    <xf numFmtId="0" fontId="19" fillId="6" borderId="30" xfId="0" applyFont="1" applyFill="1" applyBorder="1" applyAlignment="1">
      <alignment horizontal="center" vertical="center" wrapText="1"/>
    </xf>
    <xf numFmtId="0" fontId="20" fillId="0" borderId="31" xfId="0" applyFont="1" applyBorder="1" applyAlignment="1">
      <alignment horizontal="center" vertical="center" wrapText="1"/>
    </xf>
    <xf numFmtId="0" fontId="20" fillId="0" borderId="32" xfId="0" applyFont="1" applyBorder="1" applyAlignment="1">
      <alignment horizontal="center" vertical="center" wrapText="1"/>
    </xf>
    <xf numFmtId="0" fontId="21" fillId="7" borderId="33" xfId="0" applyFont="1" applyFill="1" applyBorder="1" applyAlignment="1">
      <alignment horizontal="center" vertical="center" wrapText="1"/>
    </xf>
    <xf numFmtId="0" fontId="22" fillId="0" borderId="33" xfId="0" applyFont="1" applyBorder="1" applyAlignment="1">
      <alignment horizontal="center" vertical="center" wrapText="1"/>
    </xf>
    <xf numFmtId="0" fontId="1" fillId="0" borderId="33" xfId="0" applyFont="1" applyBorder="1" applyAlignment="1">
      <alignment horizontal="center" vertical="center"/>
    </xf>
    <xf numFmtId="0" fontId="4" fillId="0" borderId="1" xfId="0" applyFont="1" applyBorder="1" applyAlignment="1">
      <alignment horizontal="center"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2" borderId="2"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6" xfId="0" applyFont="1" applyBorder="1" applyAlignment="1">
      <alignment horizontal="right" vertical="center" wrapText="1"/>
    </xf>
    <xf numFmtId="0" fontId="5" fillId="0" borderId="8" xfId="0" applyFont="1" applyBorder="1" applyAlignment="1">
      <alignment horizontal="right" vertical="center" wrapText="1"/>
    </xf>
    <xf numFmtId="0" fontId="5" fillId="3" borderId="1"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9" fillId="0" borderId="7" xfId="0" applyFont="1" applyBorder="1" applyAlignment="1">
      <alignment horizontal="left" vertical="center" wrapText="1"/>
    </xf>
    <xf numFmtId="0" fontId="9" fillId="0" borderId="9"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0" fillId="0" borderId="14" xfId="0" applyBorder="1" applyAlignment="1">
      <alignment horizontal="center" vertical="center"/>
    </xf>
    <xf numFmtId="0" fontId="0" fillId="0" borderId="20" xfId="0" applyBorder="1" applyAlignment="1">
      <alignment horizontal="justify" vertical="center" wrapText="1"/>
    </xf>
    <xf numFmtId="0" fontId="0" fillId="0" borderId="22" xfId="0" applyBorder="1" applyAlignment="1">
      <alignment horizontal="justify" vertical="center" wrapText="1"/>
    </xf>
    <xf numFmtId="0" fontId="0" fillId="0" borderId="21" xfId="0" applyBorder="1" applyAlignment="1">
      <alignment horizontal="justify" vertical="center" wrapText="1"/>
    </xf>
    <xf numFmtId="0" fontId="1" fillId="0" borderId="23" xfId="0" applyFont="1" applyBorder="1" applyAlignment="1">
      <alignment horizontal="justify" vertical="center"/>
    </xf>
    <xf numFmtId="0" fontId="1" fillId="0" borderId="24" xfId="0" applyFont="1" applyBorder="1" applyAlignment="1">
      <alignment horizontal="justify" vertical="center"/>
    </xf>
    <xf numFmtId="0" fontId="5" fillId="0" borderId="2" xfId="0" applyFont="1" applyBorder="1" applyAlignment="1">
      <alignment horizontal="center" vertical="center" wrapText="1"/>
    </xf>
  </cellXfs>
  <cellStyles count="4">
    <cellStyle name="Millares" xfId="3" builtinId="3"/>
    <cellStyle name="Millares [0]" xfId="1" builtinId="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tmp"/><Relationship Id="rId7" Type="http://schemas.openxmlformats.org/officeDocument/2006/relationships/image" Target="../media/image9.png"/><Relationship Id="rId2" Type="http://schemas.openxmlformats.org/officeDocument/2006/relationships/image" Target="../media/image4.tmp"/><Relationship Id="rId1" Type="http://schemas.openxmlformats.org/officeDocument/2006/relationships/image" Target="../media/image3.png"/><Relationship Id="rId6" Type="http://schemas.openxmlformats.org/officeDocument/2006/relationships/image" Target="../media/image8.tmp"/><Relationship Id="rId5" Type="http://schemas.openxmlformats.org/officeDocument/2006/relationships/image" Target="../media/image7.tmp"/><Relationship Id="rId4" Type="http://schemas.openxmlformats.org/officeDocument/2006/relationships/image" Target="../media/image6.tmp"/><Relationship Id="rId9" Type="http://schemas.openxmlformats.org/officeDocument/2006/relationships/image" Target="../media/image11.png"/></Relationships>
</file>

<file path=xl/drawings/_rels/drawing3.xml.rels><?xml version="1.0" encoding="UTF-8" standalone="yes"?>
<Relationships xmlns="http://schemas.openxmlformats.org/package/2006/relationships"><Relationship Id="rId3" Type="http://schemas.openxmlformats.org/officeDocument/2006/relationships/image" Target="../media/image7.tmp"/><Relationship Id="rId2" Type="http://schemas.openxmlformats.org/officeDocument/2006/relationships/image" Target="../media/image6.tmp"/><Relationship Id="rId1" Type="http://schemas.openxmlformats.org/officeDocument/2006/relationships/image" Target="../media/image5.tmp"/></Relationships>
</file>

<file path=xl/drawings/_rels/drawing4.x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12.emf"/></Relationships>
</file>

<file path=xl/drawings/_rels/drawing5.xml.rels><?xml version="1.0" encoding="UTF-8" standalone="yes"?>
<Relationships xmlns="http://schemas.openxmlformats.org/package/2006/relationships"><Relationship Id="rId3" Type="http://schemas.openxmlformats.org/officeDocument/2006/relationships/image" Target="../media/image16.emf"/><Relationship Id="rId2" Type="http://schemas.openxmlformats.org/officeDocument/2006/relationships/image" Target="../media/image15.emf"/><Relationship Id="rId1" Type="http://schemas.openxmlformats.org/officeDocument/2006/relationships/image" Target="../media/image14.emf"/><Relationship Id="rId4"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25400</xdr:rowOff>
    </xdr:from>
    <xdr:to>
      <xdr:col>0</xdr:col>
      <xdr:colOff>0</xdr:colOff>
      <xdr:row>14</xdr:row>
      <xdr:rowOff>101600</xdr:rowOff>
    </xdr:to>
    <xdr:pic>
      <xdr:nvPicPr>
        <xdr:cNvPr id="3" name="image1.png" descr="Resultado de imagen para essmar santa marta">
          <a:extLst>
            <a:ext uri="{FF2B5EF4-FFF2-40B4-BE49-F238E27FC236}">
              <a16:creationId xmlns:a16="http://schemas.microsoft.com/office/drawing/2014/main" id="{012A8717-17E3-E5DE-4D13-87F7109603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2451100"/>
          <a:ext cx="1155700" cy="520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114300</xdr:colOff>
      <xdr:row>1</xdr:row>
      <xdr:rowOff>158750</xdr:rowOff>
    </xdr:from>
    <xdr:to>
      <xdr:col>0</xdr:col>
      <xdr:colOff>1930400</xdr:colOff>
      <xdr:row>3</xdr:row>
      <xdr:rowOff>311150</xdr:rowOff>
    </xdr:to>
    <xdr:pic>
      <xdr:nvPicPr>
        <xdr:cNvPr id="4" name="image1.png" descr="Resultado de imagen para essmar santa marta">
          <a:extLst>
            <a:ext uri="{FF2B5EF4-FFF2-40B4-BE49-F238E27FC236}">
              <a16:creationId xmlns:a16="http://schemas.microsoft.com/office/drawing/2014/main" id="{9C2167F4-9BF2-3661-82FB-11915CD1EBA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342900"/>
          <a:ext cx="1816100" cy="520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19</xdr:row>
      <xdr:rowOff>0</xdr:rowOff>
    </xdr:from>
    <xdr:to>
      <xdr:col>5</xdr:col>
      <xdr:colOff>1285875</xdr:colOff>
      <xdr:row>19</xdr:row>
      <xdr:rowOff>9525</xdr:rowOff>
    </xdr:to>
    <xdr:pic>
      <xdr:nvPicPr>
        <xdr:cNvPr id="5" name="Imagen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409950" y="4114800"/>
          <a:ext cx="332422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247650</xdr:colOff>
      <xdr:row>39</xdr:row>
      <xdr:rowOff>57150</xdr:rowOff>
    </xdr:from>
    <xdr:to>
      <xdr:col>5</xdr:col>
      <xdr:colOff>467031</xdr:colOff>
      <xdr:row>40</xdr:row>
      <xdr:rowOff>276309</xdr:rowOff>
    </xdr:to>
    <xdr:pic>
      <xdr:nvPicPr>
        <xdr:cNvPr id="25" name="Imagen 24" descr="Recorte de pantalla">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362450" y="10325100"/>
          <a:ext cx="2191056" cy="600159"/>
        </a:xfrm>
        <a:prstGeom prst="rect">
          <a:avLst/>
        </a:prstGeom>
      </xdr:spPr>
    </xdr:pic>
    <xdr:clientData/>
  </xdr:twoCellAnchor>
  <xdr:twoCellAnchor editAs="oneCell">
    <xdr:from>
      <xdr:col>2</xdr:col>
      <xdr:colOff>466725</xdr:colOff>
      <xdr:row>2</xdr:row>
      <xdr:rowOff>57150</xdr:rowOff>
    </xdr:from>
    <xdr:to>
      <xdr:col>4</xdr:col>
      <xdr:colOff>162171</xdr:colOff>
      <xdr:row>3</xdr:row>
      <xdr:rowOff>228668</xdr:rowOff>
    </xdr:to>
    <xdr:pic>
      <xdr:nvPicPr>
        <xdr:cNvPr id="11" name="Imagen 10" descr="Recorte de pantalla">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76675" y="2514600"/>
          <a:ext cx="1762371" cy="485843"/>
        </a:xfrm>
        <a:prstGeom prst="rect">
          <a:avLst/>
        </a:prstGeom>
      </xdr:spPr>
    </xdr:pic>
    <xdr:clientData/>
  </xdr:twoCellAnchor>
  <xdr:twoCellAnchor editAs="oneCell">
    <xdr:from>
      <xdr:col>2</xdr:col>
      <xdr:colOff>457200</xdr:colOff>
      <xdr:row>4</xdr:row>
      <xdr:rowOff>114300</xdr:rowOff>
    </xdr:from>
    <xdr:to>
      <xdr:col>4</xdr:col>
      <xdr:colOff>305067</xdr:colOff>
      <xdr:row>5</xdr:row>
      <xdr:rowOff>219076</xdr:rowOff>
    </xdr:to>
    <xdr:pic>
      <xdr:nvPicPr>
        <xdr:cNvPr id="12" name="Imagen 11" descr="Recorte de pantalla">
          <a:extLst>
            <a:ext uri="{FF2B5EF4-FFF2-40B4-BE49-F238E27FC236}">
              <a16:creationId xmlns:a16="http://schemas.microsoft.com/office/drawing/2014/main" id="{00000000-0008-0000-0200-00000C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13791" b="10358"/>
        <a:stretch/>
      </xdr:blipFill>
      <xdr:spPr>
        <a:xfrm>
          <a:off x="3867150" y="3200400"/>
          <a:ext cx="1914792" cy="419101"/>
        </a:xfrm>
        <a:prstGeom prst="rect">
          <a:avLst/>
        </a:prstGeom>
      </xdr:spPr>
    </xdr:pic>
    <xdr:clientData/>
  </xdr:twoCellAnchor>
  <xdr:twoCellAnchor editAs="oneCell">
    <xdr:from>
      <xdr:col>2</xdr:col>
      <xdr:colOff>342900</xdr:colOff>
      <xdr:row>6</xdr:row>
      <xdr:rowOff>47625</xdr:rowOff>
    </xdr:from>
    <xdr:to>
      <xdr:col>4</xdr:col>
      <xdr:colOff>409873</xdr:colOff>
      <xdr:row>7</xdr:row>
      <xdr:rowOff>295353</xdr:rowOff>
    </xdr:to>
    <xdr:pic>
      <xdr:nvPicPr>
        <xdr:cNvPr id="3" name="Imagen 2" descr="Recorte de pantalla">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752850" y="3762375"/>
          <a:ext cx="2133898" cy="562053"/>
        </a:xfrm>
        <a:prstGeom prst="rect">
          <a:avLst/>
        </a:prstGeom>
      </xdr:spPr>
    </xdr:pic>
    <xdr:clientData/>
  </xdr:twoCellAnchor>
  <xdr:twoCellAnchor>
    <xdr:from>
      <xdr:col>2</xdr:col>
      <xdr:colOff>0</xdr:colOff>
      <xdr:row>8</xdr:row>
      <xdr:rowOff>0</xdr:rowOff>
    </xdr:from>
    <xdr:to>
      <xdr:col>5</xdr:col>
      <xdr:colOff>1285875</xdr:colOff>
      <xdr:row>8</xdr:row>
      <xdr:rowOff>9525</xdr:rowOff>
    </xdr:to>
    <xdr:pic>
      <xdr:nvPicPr>
        <xdr:cNvPr id="18" name="Imagen 17">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409950" y="4972050"/>
          <a:ext cx="396240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466725</xdr:colOff>
      <xdr:row>11</xdr:row>
      <xdr:rowOff>57150</xdr:rowOff>
    </xdr:from>
    <xdr:ext cx="1762371" cy="485843"/>
    <xdr:pic>
      <xdr:nvPicPr>
        <xdr:cNvPr id="20" name="Imagen 19" descr="Recorte de pantalla">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76675" y="2514600"/>
          <a:ext cx="1762371" cy="485843"/>
        </a:xfrm>
        <a:prstGeom prst="rect">
          <a:avLst/>
        </a:prstGeom>
      </xdr:spPr>
    </xdr:pic>
    <xdr:clientData/>
  </xdr:oneCellAnchor>
  <xdr:oneCellAnchor>
    <xdr:from>
      <xdr:col>2</xdr:col>
      <xdr:colOff>457200</xdr:colOff>
      <xdr:row>13</xdr:row>
      <xdr:rowOff>114300</xdr:rowOff>
    </xdr:from>
    <xdr:ext cx="1914792" cy="419101"/>
    <xdr:pic>
      <xdr:nvPicPr>
        <xdr:cNvPr id="22" name="Imagen 21" descr="Recorte de pantalla">
          <a:extLst>
            <a:ext uri="{FF2B5EF4-FFF2-40B4-BE49-F238E27FC236}">
              <a16:creationId xmlns:a16="http://schemas.microsoft.com/office/drawing/2014/main" id="{00000000-0008-0000-0200-000016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13791" b="10358"/>
        <a:stretch/>
      </xdr:blipFill>
      <xdr:spPr>
        <a:xfrm>
          <a:off x="3867150" y="3200400"/>
          <a:ext cx="1914792" cy="419101"/>
        </a:xfrm>
        <a:prstGeom prst="rect">
          <a:avLst/>
        </a:prstGeom>
      </xdr:spPr>
    </xdr:pic>
    <xdr:clientData/>
  </xdr:oneCellAnchor>
  <xdr:oneCellAnchor>
    <xdr:from>
      <xdr:col>2</xdr:col>
      <xdr:colOff>342900</xdr:colOff>
      <xdr:row>15</xdr:row>
      <xdr:rowOff>47625</xdr:rowOff>
    </xdr:from>
    <xdr:ext cx="2133898" cy="562053"/>
    <xdr:pic>
      <xdr:nvPicPr>
        <xdr:cNvPr id="33" name="Imagen 32" descr="Recorte de pantalla">
          <a:extLst>
            <a:ext uri="{FF2B5EF4-FFF2-40B4-BE49-F238E27FC236}">
              <a16:creationId xmlns:a16="http://schemas.microsoft.com/office/drawing/2014/main" id="{00000000-0008-0000-0200-00002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752850" y="5715000"/>
          <a:ext cx="2133898" cy="562053"/>
        </a:xfrm>
        <a:prstGeom prst="rect">
          <a:avLst/>
        </a:prstGeom>
      </xdr:spPr>
    </xdr:pic>
    <xdr:clientData/>
  </xdr:oneCellAnchor>
  <xdr:oneCellAnchor>
    <xdr:from>
      <xdr:col>3</xdr:col>
      <xdr:colOff>487680</xdr:colOff>
      <xdr:row>23</xdr:row>
      <xdr:rowOff>125730</xdr:rowOff>
    </xdr:from>
    <xdr:ext cx="1762371" cy="485843"/>
    <xdr:pic>
      <xdr:nvPicPr>
        <xdr:cNvPr id="34" name="Imagen 33" descr="Recorte de pantalla">
          <a:extLst>
            <a:ext uri="{FF2B5EF4-FFF2-40B4-BE49-F238E27FC236}">
              <a16:creationId xmlns:a16="http://schemas.microsoft.com/office/drawing/2014/main" id="{6FD545D4-6A63-44B0-B3A1-919D6E40CD5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716780" y="6724650"/>
          <a:ext cx="1762371" cy="485843"/>
        </a:xfrm>
        <a:prstGeom prst="rect">
          <a:avLst/>
        </a:prstGeom>
      </xdr:spPr>
    </xdr:pic>
    <xdr:clientData/>
  </xdr:oneCellAnchor>
  <xdr:oneCellAnchor>
    <xdr:from>
      <xdr:col>2</xdr:col>
      <xdr:colOff>38100</xdr:colOff>
      <xdr:row>17</xdr:row>
      <xdr:rowOff>190500</xdr:rowOff>
    </xdr:from>
    <xdr:ext cx="2609850" cy="268136"/>
    <xdr:pic>
      <xdr:nvPicPr>
        <xdr:cNvPr id="36" name="Imagen 35" descr="Recorte de pantalla">
          <a:extLst>
            <a:ext uri="{FF2B5EF4-FFF2-40B4-BE49-F238E27FC236}">
              <a16:creationId xmlns:a16="http://schemas.microsoft.com/office/drawing/2014/main" id="{3357E2A9-92E9-457C-9784-F6A525473DAF}"/>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448050" y="6486525"/>
          <a:ext cx="2609850" cy="268136"/>
        </a:xfrm>
        <a:prstGeom prst="rect">
          <a:avLst/>
        </a:prstGeom>
      </xdr:spPr>
    </xdr:pic>
    <xdr:clientData/>
  </xdr:oneCellAnchor>
  <xdr:twoCellAnchor editAs="oneCell">
    <xdr:from>
      <xdr:col>3</xdr:col>
      <xdr:colOff>68580</xdr:colOff>
      <xdr:row>25</xdr:row>
      <xdr:rowOff>83821</xdr:rowOff>
    </xdr:from>
    <xdr:to>
      <xdr:col>5</xdr:col>
      <xdr:colOff>662940</xdr:colOff>
      <xdr:row>26</xdr:row>
      <xdr:rowOff>320041</xdr:rowOff>
    </xdr:to>
    <xdr:pic>
      <xdr:nvPicPr>
        <xdr:cNvPr id="2" name="Imagen 1">
          <a:extLst>
            <a:ext uri="{FF2B5EF4-FFF2-40B4-BE49-F238E27FC236}">
              <a16:creationId xmlns:a16="http://schemas.microsoft.com/office/drawing/2014/main" id="{B6ACA195-15C8-40DD-B8B3-0D2B5843BBE5}"/>
            </a:ext>
          </a:extLst>
        </xdr:cNvPr>
        <xdr:cNvPicPr>
          <a:picLocks noChangeAspect="1"/>
        </xdr:cNvPicPr>
      </xdr:nvPicPr>
      <xdr:blipFill>
        <a:blip xmlns:r="http://schemas.openxmlformats.org/officeDocument/2006/relationships" r:embed="rId7"/>
        <a:stretch>
          <a:fillRect/>
        </a:stretch>
      </xdr:blipFill>
      <xdr:spPr>
        <a:xfrm>
          <a:off x="4297680" y="7444741"/>
          <a:ext cx="2621280" cy="678180"/>
        </a:xfrm>
        <a:prstGeom prst="rect">
          <a:avLst/>
        </a:prstGeom>
      </xdr:spPr>
    </xdr:pic>
    <xdr:clientData/>
  </xdr:twoCellAnchor>
  <xdr:oneCellAnchor>
    <xdr:from>
      <xdr:col>3</xdr:col>
      <xdr:colOff>87630</xdr:colOff>
      <xdr:row>27</xdr:row>
      <xdr:rowOff>306705</xdr:rowOff>
    </xdr:from>
    <xdr:ext cx="2609850" cy="268136"/>
    <xdr:pic>
      <xdr:nvPicPr>
        <xdr:cNvPr id="23" name="Imagen 22" descr="Recorte de pantalla">
          <a:extLst>
            <a:ext uri="{FF2B5EF4-FFF2-40B4-BE49-F238E27FC236}">
              <a16:creationId xmlns:a16="http://schemas.microsoft.com/office/drawing/2014/main" id="{4936D434-FA92-44E8-909B-6CD3AE663D0F}"/>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4316730" y="8551545"/>
          <a:ext cx="2609850" cy="268136"/>
        </a:xfrm>
        <a:prstGeom prst="rect">
          <a:avLst/>
        </a:prstGeom>
      </xdr:spPr>
    </xdr:pic>
    <xdr:clientData/>
  </xdr:oneCellAnchor>
  <xdr:twoCellAnchor editAs="oneCell">
    <xdr:from>
      <xdr:col>3</xdr:col>
      <xdr:colOff>22860</xdr:colOff>
      <xdr:row>32</xdr:row>
      <xdr:rowOff>60960</xdr:rowOff>
    </xdr:from>
    <xdr:to>
      <xdr:col>5</xdr:col>
      <xdr:colOff>700702</xdr:colOff>
      <xdr:row>33</xdr:row>
      <xdr:rowOff>337103</xdr:rowOff>
    </xdr:to>
    <xdr:pic>
      <xdr:nvPicPr>
        <xdr:cNvPr id="4" name="Imagen 3">
          <a:extLst>
            <a:ext uri="{FF2B5EF4-FFF2-40B4-BE49-F238E27FC236}">
              <a16:creationId xmlns:a16="http://schemas.microsoft.com/office/drawing/2014/main" id="{039E521A-DD07-4418-8DCA-D8669A3694AB}"/>
            </a:ext>
          </a:extLst>
        </xdr:cNvPr>
        <xdr:cNvPicPr>
          <a:picLocks noChangeAspect="1"/>
        </xdr:cNvPicPr>
      </xdr:nvPicPr>
      <xdr:blipFill>
        <a:blip xmlns:r="http://schemas.openxmlformats.org/officeDocument/2006/relationships" r:embed="rId8"/>
        <a:stretch>
          <a:fillRect/>
        </a:stretch>
      </xdr:blipFill>
      <xdr:spPr>
        <a:xfrm>
          <a:off x="4251960" y="10005060"/>
          <a:ext cx="2704762" cy="657143"/>
        </a:xfrm>
        <a:prstGeom prst="rect">
          <a:avLst/>
        </a:prstGeom>
      </xdr:spPr>
    </xdr:pic>
    <xdr:clientData/>
  </xdr:twoCellAnchor>
  <xdr:twoCellAnchor editAs="oneCell">
    <xdr:from>
      <xdr:col>3</xdr:col>
      <xdr:colOff>106680</xdr:colOff>
      <xdr:row>34</xdr:row>
      <xdr:rowOff>30480</xdr:rowOff>
    </xdr:from>
    <xdr:to>
      <xdr:col>5</xdr:col>
      <xdr:colOff>784522</xdr:colOff>
      <xdr:row>35</xdr:row>
      <xdr:rowOff>325670</xdr:rowOff>
    </xdr:to>
    <xdr:pic>
      <xdr:nvPicPr>
        <xdr:cNvPr id="6" name="Imagen 5">
          <a:extLst>
            <a:ext uri="{FF2B5EF4-FFF2-40B4-BE49-F238E27FC236}">
              <a16:creationId xmlns:a16="http://schemas.microsoft.com/office/drawing/2014/main" id="{49356AC7-DAE9-4DE6-BDBD-0C7552E44558}"/>
            </a:ext>
          </a:extLst>
        </xdr:cNvPr>
        <xdr:cNvPicPr>
          <a:picLocks noChangeAspect="1"/>
        </xdr:cNvPicPr>
      </xdr:nvPicPr>
      <xdr:blipFill>
        <a:blip xmlns:r="http://schemas.openxmlformats.org/officeDocument/2006/relationships" r:embed="rId9"/>
        <a:stretch>
          <a:fillRect/>
        </a:stretch>
      </xdr:blipFill>
      <xdr:spPr>
        <a:xfrm>
          <a:off x="4335780" y="10736580"/>
          <a:ext cx="2704762" cy="6761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359568</xdr:colOff>
      <xdr:row>5</xdr:row>
      <xdr:rowOff>140495</xdr:rowOff>
    </xdr:from>
    <xdr:to>
      <xdr:col>4</xdr:col>
      <xdr:colOff>597939</xdr:colOff>
      <xdr:row>6</xdr:row>
      <xdr:rowOff>264389</xdr:rowOff>
    </xdr:to>
    <xdr:pic>
      <xdr:nvPicPr>
        <xdr:cNvPr id="2" name="Imagen 1" descr="Recorte de pantalla">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64756" y="1259683"/>
          <a:ext cx="1762371" cy="481081"/>
        </a:xfrm>
        <a:prstGeom prst="rect">
          <a:avLst/>
        </a:prstGeom>
      </xdr:spPr>
    </xdr:pic>
    <xdr:clientData/>
  </xdr:twoCellAnchor>
  <xdr:twoCellAnchor editAs="oneCell">
    <xdr:from>
      <xdr:col>2</xdr:col>
      <xdr:colOff>350044</xdr:colOff>
      <xdr:row>7</xdr:row>
      <xdr:rowOff>114300</xdr:rowOff>
    </xdr:from>
    <xdr:to>
      <xdr:col>4</xdr:col>
      <xdr:colOff>740836</xdr:colOff>
      <xdr:row>8</xdr:row>
      <xdr:rowOff>180977</xdr:rowOff>
    </xdr:to>
    <xdr:pic>
      <xdr:nvPicPr>
        <xdr:cNvPr id="3" name="Imagen 2" descr="Recorte de pantalla">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791" b="10358"/>
        <a:stretch/>
      </xdr:blipFill>
      <xdr:spPr>
        <a:xfrm>
          <a:off x="3755232" y="1947863"/>
          <a:ext cx="1914792" cy="423864"/>
        </a:xfrm>
        <a:prstGeom prst="rect">
          <a:avLst/>
        </a:prstGeom>
      </xdr:spPr>
    </xdr:pic>
    <xdr:clientData/>
  </xdr:twoCellAnchor>
  <xdr:twoCellAnchor editAs="oneCell">
    <xdr:from>
      <xdr:col>2</xdr:col>
      <xdr:colOff>211931</xdr:colOff>
      <xdr:row>9</xdr:row>
      <xdr:rowOff>47625</xdr:rowOff>
    </xdr:from>
    <xdr:to>
      <xdr:col>4</xdr:col>
      <xdr:colOff>821829</xdr:colOff>
      <xdr:row>10</xdr:row>
      <xdr:rowOff>247729</xdr:rowOff>
    </xdr:to>
    <xdr:pic>
      <xdr:nvPicPr>
        <xdr:cNvPr id="4" name="Imagen 3" descr="Recorte de pantalla">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617119" y="2595563"/>
          <a:ext cx="2133898" cy="557291"/>
        </a:xfrm>
        <a:prstGeom prst="rect">
          <a:avLst/>
        </a:prstGeom>
      </xdr:spPr>
    </xdr:pic>
    <xdr:clientData/>
  </xdr:twoCellAnchor>
  <xdr:oneCellAnchor>
    <xdr:from>
      <xdr:col>2</xdr:col>
      <xdr:colOff>359568</xdr:colOff>
      <xdr:row>18</xdr:row>
      <xdr:rowOff>140495</xdr:rowOff>
    </xdr:from>
    <xdr:ext cx="1762371" cy="481081"/>
    <xdr:pic>
      <xdr:nvPicPr>
        <xdr:cNvPr id="5" name="Imagen 4" descr="Recorte de pantalla">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64756" y="1259683"/>
          <a:ext cx="1762371" cy="481081"/>
        </a:xfrm>
        <a:prstGeom prst="rect">
          <a:avLst/>
        </a:prstGeom>
      </xdr:spPr>
    </xdr:pic>
    <xdr:clientData/>
  </xdr:oneCellAnchor>
  <xdr:oneCellAnchor>
    <xdr:from>
      <xdr:col>2</xdr:col>
      <xdr:colOff>350044</xdr:colOff>
      <xdr:row>20</xdr:row>
      <xdr:rowOff>114300</xdr:rowOff>
    </xdr:from>
    <xdr:ext cx="1914792" cy="423864"/>
    <xdr:pic>
      <xdr:nvPicPr>
        <xdr:cNvPr id="6" name="Imagen 5" descr="Recorte de pantalla">
          <a:extLst>
            <a:ext uri="{FF2B5EF4-FFF2-40B4-BE49-F238E27FC236}">
              <a16:creationId xmlns:a16="http://schemas.microsoft.com/office/drawing/2014/main" id="{00000000-0008-0000-0300-000006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791" b="10358"/>
        <a:stretch/>
      </xdr:blipFill>
      <xdr:spPr>
        <a:xfrm>
          <a:off x="3755232" y="1947863"/>
          <a:ext cx="1914792" cy="423864"/>
        </a:xfrm>
        <a:prstGeom prst="rect">
          <a:avLst/>
        </a:prstGeom>
      </xdr:spPr>
    </xdr:pic>
    <xdr:clientData/>
  </xdr:oneCellAnchor>
  <xdr:oneCellAnchor>
    <xdr:from>
      <xdr:col>2</xdr:col>
      <xdr:colOff>211931</xdr:colOff>
      <xdr:row>22</xdr:row>
      <xdr:rowOff>47625</xdr:rowOff>
    </xdr:from>
    <xdr:ext cx="2133898" cy="557291"/>
    <xdr:pic>
      <xdr:nvPicPr>
        <xdr:cNvPr id="7" name="Imagen 6" descr="Recorte de pantalla">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617119" y="2595563"/>
          <a:ext cx="2133898" cy="55729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6</xdr:col>
      <xdr:colOff>33866</xdr:colOff>
      <xdr:row>35</xdr:row>
      <xdr:rowOff>16935</xdr:rowOff>
    </xdr:from>
    <xdr:to>
      <xdr:col>12</xdr:col>
      <xdr:colOff>383821</xdr:colOff>
      <xdr:row>56</xdr:row>
      <xdr:rowOff>206800</xdr:rowOff>
    </xdr:to>
    <xdr:pic>
      <xdr:nvPicPr>
        <xdr:cNvPr id="18" name="Imagen 17">
          <a:extLst>
            <a:ext uri="{FF2B5EF4-FFF2-40B4-BE49-F238E27FC236}">
              <a16:creationId xmlns:a16="http://schemas.microsoft.com/office/drawing/2014/main" id="{FC094FA8-7450-430B-91D3-D1D348EBB9B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80599" y="6841068"/>
          <a:ext cx="5621867" cy="5549265"/>
        </a:xfrm>
        <a:prstGeom prst="rect">
          <a:avLst/>
        </a:prstGeom>
        <a:noFill/>
        <a:ln>
          <a:noFill/>
        </a:ln>
      </xdr:spPr>
    </xdr:pic>
    <xdr:clientData/>
  </xdr:twoCellAnchor>
  <xdr:twoCellAnchor editAs="oneCell">
    <xdr:from>
      <xdr:col>6</xdr:col>
      <xdr:colOff>42333</xdr:colOff>
      <xdr:row>22</xdr:row>
      <xdr:rowOff>33866</xdr:rowOff>
    </xdr:from>
    <xdr:to>
      <xdr:col>12</xdr:col>
      <xdr:colOff>358421</xdr:colOff>
      <xdr:row>34</xdr:row>
      <xdr:rowOff>227753</xdr:rowOff>
    </xdr:to>
    <xdr:pic>
      <xdr:nvPicPr>
        <xdr:cNvPr id="19" name="Imagen 18">
          <a:extLst>
            <a:ext uri="{FF2B5EF4-FFF2-40B4-BE49-F238E27FC236}">
              <a16:creationId xmlns:a16="http://schemas.microsoft.com/office/drawing/2014/main" id="{EFAA6456-BA1E-4113-8EEA-A21C3DD4C77F}"/>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89066" y="3437466"/>
          <a:ext cx="5588000" cy="336042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163069</xdr:colOff>
      <xdr:row>2</xdr:row>
      <xdr:rowOff>92462</xdr:rowOff>
    </xdr:from>
    <xdr:to>
      <xdr:col>2</xdr:col>
      <xdr:colOff>4826376</xdr:colOff>
      <xdr:row>2</xdr:row>
      <xdr:rowOff>1433770</xdr:rowOff>
    </xdr:to>
    <xdr:pic>
      <xdr:nvPicPr>
        <xdr:cNvPr id="2" name="Imagen 1">
          <a:extLst>
            <a:ext uri="{FF2B5EF4-FFF2-40B4-BE49-F238E27FC236}">
              <a16:creationId xmlns:a16="http://schemas.microsoft.com/office/drawing/2014/main" id="{C0F35952-B51E-4C34-9E88-79BE9CE85A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7469" y="452680"/>
          <a:ext cx="4663307" cy="13413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195946</xdr:colOff>
      <xdr:row>3</xdr:row>
      <xdr:rowOff>116659</xdr:rowOff>
    </xdr:from>
    <xdr:to>
      <xdr:col>2</xdr:col>
      <xdr:colOff>4848608</xdr:colOff>
      <xdr:row>3</xdr:row>
      <xdr:rowOff>1845855</xdr:rowOff>
    </xdr:to>
    <xdr:pic>
      <xdr:nvPicPr>
        <xdr:cNvPr id="3" name="Imagen 2">
          <a:extLst>
            <a:ext uri="{FF2B5EF4-FFF2-40B4-BE49-F238E27FC236}">
              <a16:creationId xmlns:a16="http://schemas.microsoft.com/office/drawing/2014/main" id="{F741D6EA-BAF5-4C42-A4B5-55AAC9F57F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20346" y="2233326"/>
          <a:ext cx="4652662" cy="1729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165708</xdr:colOff>
      <xdr:row>4</xdr:row>
      <xdr:rowOff>457883</xdr:rowOff>
    </xdr:from>
    <xdr:to>
      <xdr:col>2</xdr:col>
      <xdr:colOff>4902202</xdr:colOff>
      <xdr:row>4</xdr:row>
      <xdr:rowOff>3354735</xdr:rowOff>
    </xdr:to>
    <xdr:pic>
      <xdr:nvPicPr>
        <xdr:cNvPr id="5" name="Imagen 4">
          <a:extLst>
            <a:ext uri="{FF2B5EF4-FFF2-40B4-BE49-F238E27FC236}">
              <a16:creationId xmlns:a16="http://schemas.microsoft.com/office/drawing/2014/main" id="{48883C27-1DD8-4A75-9382-DD5AF059B4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890108" y="4496483"/>
          <a:ext cx="4736494" cy="28968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145091</xdr:colOff>
      <xdr:row>5</xdr:row>
      <xdr:rowOff>398642</xdr:rowOff>
    </xdr:from>
    <xdr:to>
      <xdr:col>2</xdr:col>
      <xdr:colOff>4948058</xdr:colOff>
      <xdr:row>5</xdr:row>
      <xdr:rowOff>5155200</xdr:rowOff>
    </xdr:to>
    <xdr:pic>
      <xdr:nvPicPr>
        <xdr:cNvPr id="7" name="Imagen 6">
          <a:extLst>
            <a:ext uri="{FF2B5EF4-FFF2-40B4-BE49-F238E27FC236}">
              <a16:creationId xmlns:a16="http://schemas.microsoft.com/office/drawing/2014/main" id="{72B7E52C-D816-4332-AD93-F5F67A726DA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69491" y="7883175"/>
          <a:ext cx="4802967" cy="47565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1"/>
  <sheetViews>
    <sheetView showGridLines="0" tabSelected="1" workbookViewId="0">
      <selection activeCell="H4" sqref="H4"/>
    </sheetView>
  </sheetViews>
  <sheetFormatPr baseColWidth="10" defaultColWidth="11.453125" defaultRowHeight="14.5" x14ac:dyDescent="0.35"/>
  <cols>
    <col min="1" max="1" width="28.6328125" style="1" customWidth="1"/>
    <col min="2" max="2" width="18.36328125" style="1" customWidth="1"/>
    <col min="3" max="3" width="24.54296875" style="1" customWidth="1"/>
    <col min="4" max="4" width="11.54296875" style="1" customWidth="1"/>
    <col min="5" max="16384" width="11.453125" style="1"/>
  </cols>
  <sheetData>
    <row r="1" spans="1:5" x14ac:dyDescent="0.35">
      <c r="A1" s="74"/>
      <c r="B1" s="74"/>
      <c r="C1" s="74"/>
      <c r="D1" s="74"/>
    </row>
    <row r="2" spans="1:5" x14ac:dyDescent="0.35">
      <c r="A2" s="90"/>
      <c r="B2" s="88" t="s">
        <v>158</v>
      </c>
      <c r="C2" s="89" t="s">
        <v>159</v>
      </c>
      <c r="D2" s="88" t="s">
        <v>0</v>
      </c>
      <c r="E2" s="89" t="s">
        <v>162</v>
      </c>
    </row>
    <row r="3" spans="1:5" x14ac:dyDescent="0.35">
      <c r="A3" s="90"/>
      <c r="B3" s="88"/>
      <c r="C3" s="89"/>
      <c r="D3" s="88"/>
      <c r="E3" s="89"/>
    </row>
    <row r="4" spans="1:5" ht="28.5" customHeight="1" x14ac:dyDescent="0.35">
      <c r="A4" s="90"/>
      <c r="B4" s="80" t="s">
        <v>160</v>
      </c>
      <c r="C4" s="81" t="s">
        <v>161</v>
      </c>
      <c r="D4" s="80" t="s">
        <v>1</v>
      </c>
      <c r="E4" s="81">
        <v>1</v>
      </c>
    </row>
    <row r="5" spans="1:5" x14ac:dyDescent="0.35">
      <c r="A5" s="82" t="s">
        <v>152</v>
      </c>
      <c r="B5" s="83"/>
      <c r="C5" s="83"/>
      <c r="D5" s="83"/>
      <c r="E5" s="83"/>
    </row>
    <row r="6" spans="1:5" ht="15" thickBot="1" x14ac:dyDescent="0.4">
      <c r="A6" s="82"/>
      <c r="B6" s="83"/>
      <c r="C6" s="83"/>
      <c r="D6" s="83"/>
      <c r="E6" s="83"/>
    </row>
    <row r="7" spans="1:5" ht="45.75" customHeight="1" thickBot="1" x14ac:dyDescent="0.4">
      <c r="A7" s="76" t="s">
        <v>153</v>
      </c>
      <c r="B7" s="77" t="s">
        <v>154</v>
      </c>
      <c r="C7" s="79" t="s">
        <v>155</v>
      </c>
      <c r="D7" s="84" t="s">
        <v>3</v>
      </c>
      <c r="E7" s="85"/>
    </row>
    <row r="8" spans="1:5" x14ac:dyDescent="0.35">
      <c r="A8" s="78" t="s">
        <v>156</v>
      </c>
      <c r="B8" s="78" t="s">
        <v>157</v>
      </c>
      <c r="C8" s="78" t="s">
        <v>157</v>
      </c>
      <c r="D8" s="86" t="s">
        <v>157</v>
      </c>
      <c r="E8" s="87"/>
    </row>
    <row r="9" spans="1:5" x14ac:dyDescent="0.35">
      <c r="A9" s="75"/>
      <c r="B9" s="75"/>
      <c r="C9" s="75"/>
      <c r="D9" s="75"/>
    </row>
    <row r="10" spans="1:5" x14ac:dyDescent="0.35">
      <c r="A10" s="75"/>
      <c r="B10" s="75"/>
      <c r="C10" s="75"/>
      <c r="D10" s="75"/>
    </row>
    <row r="11" spans="1:5" x14ac:dyDescent="0.35">
      <c r="A11" s="75"/>
      <c r="B11" s="75"/>
      <c r="C11" s="75"/>
      <c r="D11" s="75"/>
    </row>
  </sheetData>
  <mergeCells count="8">
    <mergeCell ref="A5:E6"/>
    <mergeCell ref="D7:E7"/>
    <mergeCell ref="D8:E8"/>
    <mergeCell ref="B2:B3"/>
    <mergeCell ref="C2:C3"/>
    <mergeCell ref="D2:D3"/>
    <mergeCell ref="E2:E3"/>
    <mergeCell ref="A2:A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3"/>
  <sheetViews>
    <sheetView showGridLines="0" topLeftCell="A4" workbookViewId="0">
      <selection activeCell="E9" sqref="E9"/>
    </sheetView>
  </sheetViews>
  <sheetFormatPr baseColWidth="10" defaultRowHeight="14.5" x14ac:dyDescent="0.35"/>
  <cols>
    <col min="1" max="2" width="18.90625" customWidth="1"/>
    <col min="5" max="5" width="22.90625" bestFit="1" customWidth="1"/>
  </cols>
  <sheetData>
    <row r="1" spans="1:2" ht="36" customHeight="1" x14ac:dyDescent="0.35">
      <c r="A1" s="3" t="s">
        <v>31</v>
      </c>
      <c r="B1" s="4" t="s">
        <v>32</v>
      </c>
    </row>
    <row r="2" spans="1:2" ht="15.5" x14ac:dyDescent="0.35">
      <c r="A2" s="9">
        <v>0.793319</v>
      </c>
      <c r="B2" s="9">
        <v>0.79</v>
      </c>
    </row>
    <row r="3" spans="1:2" ht="15.5" x14ac:dyDescent="0.35">
      <c r="A3" s="9">
        <v>0.79525599999999996</v>
      </c>
      <c r="B3" s="14">
        <v>0.8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4"/>
  <sheetViews>
    <sheetView showGridLines="0" workbookViewId="0">
      <selection activeCell="H5" sqref="H5"/>
    </sheetView>
  </sheetViews>
  <sheetFormatPr baseColWidth="10" defaultColWidth="11.453125" defaultRowHeight="15.5" x14ac:dyDescent="0.35"/>
  <cols>
    <col min="1" max="1" width="20.453125" style="2" customWidth="1"/>
    <col min="2" max="2" width="30.6328125" style="2" customWidth="1"/>
    <col min="3" max="3" width="10.54296875" style="8" customWidth="1"/>
    <col min="4" max="4" width="20.453125" style="2" customWidth="1"/>
    <col min="5" max="5" width="9.08984375" style="2" customWidth="1"/>
    <col min="6" max="6" width="19.6328125" style="2" customWidth="1"/>
    <col min="7" max="7" width="9" style="2" customWidth="1"/>
    <col min="8" max="8" width="23.6328125" style="2" customWidth="1"/>
    <col min="9" max="16384" width="11.453125" style="2"/>
  </cols>
  <sheetData>
    <row r="1" spans="1:10" x14ac:dyDescent="0.35">
      <c r="A1" s="5" t="s">
        <v>75</v>
      </c>
    </row>
    <row r="2" spans="1:10" ht="24.9" customHeight="1" x14ac:dyDescent="0.35">
      <c r="A2" s="3" t="s">
        <v>2</v>
      </c>
      <c r="B2" s="3" t="s">
        <v>3</v>
      </c>
      <c r="C2" s="101" t="s">
        <v>4</v>
      </c>
      <c r="D2" s="102"/>
      <c r="E2" s="103"/>
      <c r="F2" s="4" t="s">
        <v>5</v>
      </c>
    </row>
    <row r="3" spans="1:10" ht="24.9" customHeight="1" x14ac:dyDescent="0.35">
      <c r="A3" s="91" t="s">
        <v>6</v>
      </c>
      <c r="B3" s="91" t="s">
        <v>7</v>
      </c>
      <c r="C3" s="94"/>
      <c r="D3" s="95"/>
      <c r="E3" s="96"/>
      <c r="F3" s="100" t="s">
        <v>164</v>
      </c>
    </row>
    <row r="4" spans="1:10" ht="24.9" customHeight="1" x14ac:dyDescent="0.35">
      <c r="A4" s="91"/>
      <c r="B4" s="91"/>
      <c r="C4" s="97"/>
      <c r="D4" s="98"/>
      <c r="E4" s="99"/>
      <c r="F4" s="100"/>
      <c r="I4" s="27"/>
      <c r="J4" s="27"/>
    </row>
    <row r="5" spans="1:10" ht="24.9" customHeight="1" x14ac:dyDescent="0.35">
      <c r="A5" s="91" t="s">
        <v>8</v>
      </c>
      <c r="B5" s="91" t="s">
        <v>9</v>
      </c>
      <c r="C5" s="104"/>
      <c r="D5" s="6"/>
      <c r="E5" s="92"/>
      <c r="F5" s="100" t="s">
        <v>17</v>
      </c>
      <c r="H5" s="26"/>
      <c r="I5" s="27"/>
      <c r="J5" s="27"/>
    </row>
    <row r="6" spans="1:10" ht="24.9" customHeight="1" x14ac:dyDescent="0.35">
      <c r="A6" s="91"/>
      <c r="B6" s="91"/>
      <c r="C6" s="105"/>
      <c r="D6" s="7"/>
      <c r="E6" s="93"/>
      <c r="F6" s="100"/>
      <c r="H6" s="26"/>
      <c r="I6" s="28"/>
    </row>
    <row r="7" spans="1:10" ht="24.9" customHeight="1" x14ac:dyDescent="0.35">
      <c r="A7" s="91" t="s">
        <v>12</v>
      </c>
      <c r="B7" s="91" t="s">
        <v>11</v>
      </c>
      <c r="C7" s="94"/>
      <c r="D7" s="95"/>
      <c r="E7" s="96"/>
      <c r="F7" s="100" t="s">
        <v>76</v>
      </c>
      <c r="H7" s="72"/>
    </row>
    <row r="8" spans="1:10" ht="24.9" customHeight="1" x14ac:dyDescent="0.35">
      <c r="A8" s="91"/>
      <c r="B8" s="91"/>
      <c r="C8" s="97"/>
      <c r="D8" s="98"/>
      <c r="E8" s="99"/>
      <c r="F8" s="100"/>
      <c r="H8" s="70"/>
    </row>
    <row r="10" spans="1:10" x14ac:dyDescent="0.35">
      <c r="A10" s="5" t="s">
        <v>149</v>
      </c>
    </row>
    <row r="11" spans="1:10" ht="24.9" customHeight="1" x14ac:dyDescent="0.35">
      <c r="A11" s="3" t="s">
        <v>2</v>
      </c>
      <c r="B11" s="3" t="s">
        <v>3</v>
      </c>
      <c r="C11" s="101" t="s">
        <v>4</v>
      </c>
      <c r="D11" s="102"/>
      <c r="E11" s="103"/>
      <c r="F11" s="4" t="s">
        <v>5</v>
      </c>
      <c r="G11" s="2" t="s">
        <v>64</v>
      </c>
    </row>
    <row r="12" spans="1:10" ht="24.9" customHeight="1" x14ac:dyDescent="0.35">
      <c r="A12" s="91" t="s">
        <v>6</v>
      </c>
      <c r="B12" s="91" t="s">
        <v>7</v>
      </c>
      <c r="C12" s="94"/>
      <c r="D12" s="95"/>
      <c r="E12" s="96"/>
      <c r="F12" s="100" t="s">
        <v>164</v>
      </c>
      <c r="G12" s="2" t="s">
        <v>65</v>
      </c>
    </row>
    <row r="13" spans="1:10" ht="24.9" customHeight="1" x14ac:dyDescent="0.35">
      <c r="A13" s="91"/>
      <c r="B13" s="91"/>
      <c r="C13" s="97"/>
      <c r="D13" s="98"/>
      <c r="E13" s="99"/>
      <c r="F13" s="100"/>
      <c r="G13" s="2">
        <v>30</v>
      </c>
    </row>
    <row r="14" spans="1:10" ht="24.9" customHeight="1" x14ac:dyDescent="0.35">
      <c r="A14" s="91" t="s">
        <v>8</v>
      </c>
      <c r="B14" s="91" t="s">
        <v>9</v>
      </c>
      <c r="C14" s="104"/>
      <c r="D14" s="6"/>
      <c r="E14" s="92"/>
      <c r="F14" s="100" t="s">
        <v>17</v>
      </c>
    </row>
    <row r="15" spans="1:10" ht="24.9" customHeight="1" x14ac:dyDescent="0.35">
      <c r="A15" s="91"/>
      <c r="B15" s="91"/>
      <c r="C15" s="105"/>
      <c r="D15" s="7"/>
      <c r="E15" s="93"/>
      <c r="F15" s="100"/>
      <c r="G15" s="2">
        <v>30</v>
      </c>
    </row>
    <row r="16" spans="1:10" ht="24.9" customHeight="1" x14ac:dyDescent="0.35">
      <c r="A16" s="91" t="s">
        <v>12</v>
      </c>
      <c r="B16" s="91" t="s">
        <v>11</v>
      </c>
      <c r="C16" s="94"/>
      <c r="D16" s="95"/>
      <c r="E16" s="96"/>
      <c r="F16" s="100" t="s">
        <v>78</v>
      </c>
    </row>
    <row r="17" spans="1:7" ht="24.9" customHeight="1" x14ac:dyDescent="0.35">
      <c r="A17" s="91"/>
      <c r="B17" s="91"/>
      <c r="C17" s="97"/>
      <c r="D17" s="98"/>
      <c r="E17" s="99"/>
      <c r="F17" s="100"/>
      <c r="G17" s="2">
        <v>30</v>
      </c>
    </row>
    <row r="18" spans="1:7" ht="24.9" customHeight="1" x14ac:dyDescent="0.35">
      <c r="A18" s="91" t="s">
        <v>26</v>
      </c>
      <c r="B18" s="91" t="s">
        <v>20</v>
      </c>
      <c r="C18" s="94"/>
      <c r="D18" s="95"/>
      <c r="E18" s="96"/>
      <c r="F18" s="100" t="s">
        <v>79</v>
      </c>
    </row>
    <row r="19" spans="1:7" ht="24.9" customHeight="1" x14ac:dyDescent="0.35">
      <c r="A19" s="91"/>
      <c r="B19" s="91"/>
      <c r="C19" s="97"/>
      <c r="D19" s="98"/>
      <c r="E19" s="99"/>
      <c r="F19" s="100"/>
      <c r="G19" s="2">
        <v>10</v>
      </c>
    </row>
    <row r="21" spans="1:7" x14ac:dyDescent="0.35">
      <c r="A21" s="5" t="s">
        <v>80</v>
      </c>
    </row>
    <row r="22" spans="1:7" ht="24.9" customHeight="1" x14ac:dyDescent="0.35">
      <c r="A22" s="106" t="s">
        <v>18</v>
      </c>
      <c r="B22" s="106"/>
      <c r="C22" s="106"/>
      <c r="D22" s="106"/>
      <c r="E22" s="106"/>
      <c r="F22" s="106"/>
    </row>
    <row r="23" spans="1:7" ht="24.9" customHeight="1" x14ac:dyDescent="0.35">
      <c r="A23" s="3" t="s">
        <v>2</v>
      </c>
      <c r="B23" s="3" t="s">
        <v>3</v>
      </c>
      <c r="C23" s="101" t="s">
        <v>4</v>
      </c>
      <c r="D23" s="102"/>
      <c r="E23" s="103"/>
      <c r="F23" s="4" t="s">
        <v>5</v>
      </c>
    </row>
    <row r="24" spans="1:7" ht="30" customHeight="1" x14ac:dyDescent="0.35">
      <c r="A24" s="91" t="s">
        <v>6</v>
      </c>
      <c r="B24" s="91" t="s">
        <v>7</v>
      </c>
      <c r="C24" s="94"/>
      <c r="D24" s="95"/>
      <c r="E24" s="95"/>
      <c r="F24" s="96"/>
    </row>
    <row r="25" spans="1:7" ht="30" customHeight="1" x14ac:dyDescent="0.35">
      <c r="A25" s="91"/>
      <c r="B25" s="91"/>
      <c r="C25" s="97"/>
      <c r="D25" s="98"/>
      <c r="E25" s="98"/>
      <c r="F25" s="99"/>
      <c r="G25" s="2">
        <v>30</v>
      </c>
    </row>
    <row r="26" spans="1:7" ht="35.15" customHeight="1" x14ac:dyDescent="0.35">
      <c r="A26" s="91" t="s">
        <v>25</v>
      </c>
      <c r="B26" s="91" t="s">
        <v>19</v>
      </c>
      <c r="C26" s="94"/>
      <c r="D26" s="95"/>
      <c r="E26" s="95"/>
      <c r="F26" s="96"/>
    </row>
    <row r="27" spans="1:7" ht="35.15" customHeight="1" x14ac:dyDescent="0.35">
      <c r="A27" s="91"/>
      <c r="B27" s="91"/>
      <c r="C27" s="97"/>
      <c r="D27" s="98"/>
      <c r="E27" s="98"/>
      <c r="F27" s="99"/>
      <c r="G27" s="2">
        <v>20</v>
      </c>
    </row>
    <row r="28" spans="1:7" ht="35.15" customHeight="1" x14ac:dyDescent="0.35">
      <c r="A28" s="91" t="s">
        <v>26</v>
      </c>
      <c r="B28" s="91" t="s">
        <v>20</v>
      </c>
      <c r="C28" s="94"/>
      <c r="D28" s="95"/>
      <c r="E28" s="95"/>
      <c r="F28" s="96"/>
    </row>
    <row r="29" spans="1:7" ht="35.15" customHeight="1" x14ac:dyDescent="0.35">
      <c r="A29" s="91"/>
      <c r="B29" s="91"/>
      <c r="C29" s="97"/>
      <c r="D29" s="98"/>
      <c r="E29" s="98"/>
      <c r="F29" s="99"/>
      <c r="G29" s="2">
        <v>10</v>
      </c>
    </row>
    <row r="31" spans="1:7" ht="24.9" customHeight="1" x14ac:dyDescent="0.35">
      <c r="A31" s="106" t="s">
        <v>21</v>
      </c>
      <c r="B31" s="106"/>
      <c r="C31" s="106"/>
      <c r="D31" s="106"/>
      <c r="E31" s="106"/>
      <c r="F31" s="106"/>
    </row>
    <row r="32" spans="1:7" ht="24.9" customHeight="1" x14ac:dyDescent="0.35">
      <c r="A32" s="3" t="s">
        <v>2</v>
      </c>
      <c r="B32" s="3" t="s">
        <v>3</v>
      </c>
      <c r="C32" s="101" t="s">
        <v>4</v>
      </c>
      <c r="D32" s="102"/>
      <c r="E32" s="102"/>
      <c r="F32" s="103"/>
    </row>
    <row r="33" spans="1:8" ht="30" customHeight="1" x14ac:dyDescent="0.35">
      <c r="A33" s="91" t="s">
        <v>27</v>
      </c>
      <c r="B33" s="91" t="s">
        <v>22</v>
      </c>
      <c r="C33" s="94"/>
      <c r="D33" s="95"/>
      <c r="E33" s="95"/>
      <c r="F33" s="96"/>
    </row>
    <row r="34" spans="1:8" ht="30" customHeight="1" x14ac:dyDescent="0.35">
      <c r="A34" s="91"/>
      <c r="B34" s="91"/>
      <c r="C34" s="97"/>
      <c r="D34" s="98"/>
      <c r="E34" s="98"/>
      <c r="F34" s="99"/>
      <c r="G34" s="2">
        <v>10</v>
      </c>
    </row>
    <row r="35" spans="1:8" ht="30" customHeight="1" x14ac:dyDescent="0.35">
      <c r="A35" s="91" t="s">
        <v>28</v>
      </c>
      <c r="B35" s="91" t="s">
        <v>29</v>
      </c>
      <c r="C35" s="94"/>
      <c r="D35" s="95"/>
      <c r="E35" s="95"/>
      <c r="F35" s="96"/>
    </row>
    <row r="36" spans="1:8" ht="30" customHeight="1" x14ac:dyDescent="0.35">
      <c r="A36" s="91"/>
      <c r="B36" s="91"/>
      <c r="C36" s="97"/>
      <c r="D36" s="98"/>
      <c r="E36" s="98"/>
      <c r="F36" s="99"/>
      <c r="G36" s="2">
        <v>10</v>
      </c>
    </row>
    <row r="38" spans="1:8" ht="24.9" customHeight="1" x14ac:dyDescent="0.35">
      <c r="A38" s="106" t="s">
        <v>23</v>
      </c>
      <c r="B38" s="106"/>
      <c r="C38" s="106"/>
      <c r="D38" s="106"/>
      <c r="E38" s="106"/>
      <c r="F38" s="106"/>
    </row>
    <row r="39" spans="1:8" ht="24.9" customHeight="1" x14ac:dyDescent="0.35">
      <c r="A39" s="3" t="s">
        <v>2</v>
      </c>
      <c r="B39" s="3" t="s">
        <v>3</v>
      </c>
      <c r="C39" s="101" t="s">
        <v>4</v>
      </c>
      <c r="D39" s="102"/>
      <c r="E39" s="102"/>
      <c r="F39" s="103"/>
    </row>
    <row r="40" spans="1:8" ht="30" customHeight="1" x14ac:dyDescent="0.35">
      <c r="A40" s="91" t="s">
        <v>30</v>
      </c>
      <c r="B40" s="91" t="s">
        <v>24</v>
      </c>
      <c r="C40" s="94"/>
      <c r="D40" s="95"/>
      <c r="E40" s="95"/>
      <c r="F40" s="96"/>
    </row>
    <row r="41" spans="1:8" ht="30" customHeight="1" x14ac:dyDescent="0.35">
      <c r="A41" s="91"/>
      <c r="B41" s="91"/>
      <c r="C41" s="97"/>
      <c r="D41" s="98"/>
      <c r="E41" s="98"/>
      <c r="F41" s="99"/>
      <c r="G41" s="2">
        <v>20</v>
      </c>
    </row>
    <row r="43" spans="1:8" x14ac:dyDescent="0.35">
      <c r="C43" s="2"/>
    </row>
    <row r="44" spans="1:8" x14ac:dyDescent="0.35">
      <c r="C44" s="2"/>
    </row>
    <row r="45" spans="1:8" ht="24.9" customHeight="1" x14ac:dyDescent="0.35">
      <c r="C45" s="2"/>
    </row>
    <row r="46" spans="1:8" ht="24.9" customHeight="1" x14ac:dyDescent="0.35">
      <c r="C46" s="2">
        <v>1000</v>
      </c>
      <c r="D46" s="2">
        <v>1500</v>
      </c>
      <c r="G46" s="2">
        <v>2020</v>
      </c>
      <c r="H46" s="2">
        <v>2019</v>
      </c>
    </row>
    <row r="47" spans="1:8" ht="30" customHeight="1" x14ac:dyDescent="0.35">
      <c r="C47" s="2"/>
      <c r="F47" s="2" t="s">
        <v>150</v>
      </c>
      <c r="G47" s="2">
        <v>2000</v>
      </c>
      <c r="H47" s="2">
        <v>2500</v>
      </c>
    </row>
    <row r="48" spans="1:8" ht="30" customHeight="1" x14ac:dyDescent="0.35">
      <c r="C48" s="2"/>
      <c r="F48" s="2" t="s">
        <v>151</v>
      </c>
      <c r="G48" s="2">
        <v>200</v>
      </c>
      <c r="H48" s="2">
        <v>0</v>
      </c>
    </row>
    <row r="49" spans="3:8" ht="35.15" customHeight="1" x14ac:dyDescent="0.35">
      <c r="C49" s="2"/>
      <c r="G49" s="2">
        <f>SUM(G47:G48)</f>
        <v>2200</v>
      </c>
      <c r="H49" s="2">
        <f>SUM(H47:H48)</f>
        <v>2500</v>
      </c>
    </row>
    <row r="50" spans="3:8" ht="35.15" customHeight="1" x14ac:dyDescent="0.35">
      <c r="C50" s="2"/>
    </row>
    <row r="51" spans="3:8" ht="35.15" customHeight="1" x14ac:dyDescent="0.35">
      <c r="C51" s="2"/>
    </row>
    <row r="52" spans="3:8" ht="35.15" customHeight="1" x14ac:dyDescent="0.35">
      <c r="C52" s="2"/>
    </row>
    <row r="53" spans="3:8" x14ac:dyDescent="0.35">
      <c r="C53" s="2"/>
    </row>
    <row r="54" spans="3:8" ht="24.9" customHeight="1" x14ac:dyDescent="0.35">
      <c r="C54" s="2"/>
    </row>
    <row r="55" spans="3:8" ht="24.9" customHeight="1" x14ac:dyDescent="0.35">
      <c r="C55" s="2"/>
    </row>
    <row r="56" spans="3:8" ht="35.15" customHeight="1" x14ac:dyDescent="0.35">
      <c r="C56" s="2"/>
    </row>
    <row r="57" spans="3:8" ht="35.15" customHeight="1" x14ac:dyDescent="0.35">
      <c r="C57" s="2"/>
    </row>
    <row r="58" spans="3:8" ht="35.15" customHeight="1" x14ac:dyDescent="0.35">
      <c r="C58" s="2"/>
    </row>
    <row r="59" spans="3:8" ht="35.15" customHeight="1" x14ac:dyDescent="0.35">
      <c r="C59" s="2"/>
    </row>
    <row r="60" spans="3:8" x14ac:dyDescent="0.35">
      <c r="C60" s="2"/>
    </row>
    <row r="61" spans="3:8" x14ac:dyDescent="0.35">
      <c r="C61" s="2"/>
    </row>
    <row r="62" spans="3:8" x14ac:dyDescent="0.35">
      <c r="C62" s="2"/>
    </row>
    <row r="63" spans="3:8" ht="30" customHeight="1" x14ac:dyDescent="0.35">
      <c r="C63" s="2"/>
    </row>
    <row r="64" spans="3:8" ht="30" customHeight="1" x14ac:dyDescent="0.35">
      <c r="C64" s="2"/>
    </row>
  </sheetData>
  <mergeCells count="56">
    <mergeCell ref="A14:A15"/>
    <mergeCell ref="B14:B15"/>
    <mergeCell ref="C14:C15"/>
    <mergeCell ref="F18:F19"/>
    <mergeCell ref="C18:E19"/>
    <mergeCell ref="F16:F17"/>
    <mergeCell ref="A18:A19"/>
    <mergeCell ref="B18:B19"/>
    <mergeCell ref="A16:A17"/>
    <mergeCell ref="B16:B17"/>
    <mergeCell ref="E14:E15"/>
    <mergeCell ref="C24:F25"/>
    <mergeCell ref="A22:F22"/>
    <mergeCell ref="A40:A41"/>
    <mergeCell ref="B40:B41"/>
    <mergeCell ref="C40:F41"/>
    <mergeCell ref="C39:F39"/>
    <mergeCell ref="A38:F38"/>
    <mergeCell ref="C33:F34"/>
    <mergeCell ref="A24:A25"/>
    <mergeCell ref="B33:B34"/>
    <mergeCell ref="A28:A29"/>
    <mergeCell ref="B28:B29"/>
    <mergeCell ref="A26:A27"/>
    <mergeCell ref="B24:B25"/>
    <mergeCell ref="A3:A4"/>
    <mergeCell ref="B3:B4"/>
    <mergeCell ref="F3:F4"/>
    <mergeCell ref="C35:F36"/>
    <mergeCell ref="A31:F31"/>
    <mergeCell ref="C32:F32"/>
    <mergeCell ref="A33:A34"/>
    <mergeCell ref="B26:B27"/>
    <mergeCell ref="C26:F27"/>
    <mergeCell ref="C28:F29"/>
    <mergeCell ref="A35:A36"/>
    <mergeCell ref="B35:B36"/>
    <mergeCell ref="F14:F15"/>
    <mergeCell ref="C16:E17"/>
    <mergeCell ref="F5:F6"/>
    <mergeCell ref="C23:E23"/>
    <mergeCell ref="C2:E2"/>
    <mergeCell ref="B7:B8"/>
    <mergeCell ref="C5:C6"/>
    <mergeCell ref="C3:E4"/>
    <mergeCell ref="F12:F13"/>
    <mergeCell ref="A12:A13"/>
    <mergeCell ref="B12:B13"/>
    <mergeCell ref="C12:E13"/>
    <mergeCell ref="F7:F8"/>
    <mergeCell ref="C11:E11"/>
    <mergeCell ref="A5:A6"/>
    <mergeCell ref="B5:B6"/>
    <mergeCell ref="E5:E6"/>
    <mergeCell ref="C7:E8"/>
    <mergeCell ref="A7:A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4"/>
  <sheetViews>
    <sheetView showGridLines="0" zoomScale="80" zoomScaleNormal="80" workbookViewId="0">
      <selection activeCell="E29" sqref="E29"/>
    </sheetView>
  </sheetViews>
  <sheetFormatPr baseColWidth="10" defaultRowHeight="14.5" x14ac:dyDescent="0.35"/>
  <cols>
    <col min="1" max="1" width="20.453125" customWidth="1"/>
    <col min="2" max="2" width="30.6328125" customWidth="1"/>
    <col min="5" max="5" width="15.36328125" customWidth="1"/>
    <col min="6" max="6" width="19.6328125" customWidth="1"/>
    <col min="7" max="7" width="12.36328125" bestFit="1" customWidth="1"/>
    <col min="9" max="9" width="21.6328125" bestFit="1" customWidth="1"/>
    <col min="10" max="10" width="27.36328125" bestFit="1" customWidth="1"/>
    <col min="11" max="11" width="36" bestFit="1" customWidth="1"/>
    <col min="12" max="12" width="19.08984375" bestFit="1" customWidth="1"/>
  </cols>
  <sheetData>
    <row r="1" spans="1:12" ht="18" x14ac:dyDescent="0.35">
      <c r="A1" s="17" t="s">
        <v>42</v>
      </c>
    </row>
    <row r="2" spans="1:12" ht="17.5" x14ac:dyDescent="0.35">
      <c r="A2" s="18"/>
    </row>
    <row r="3" spans="1:12" ht="17.5" x14ac:dyDescent="0.35">
      <c r="A3" s="18" t="s">
        <v>43</v>
      </c>
    </row>
    <row r="4" spans="1:12" ht="17.5" x14ac:dyDescent="0.35">
      <c r="A4" s="18" t="s">
        <v>44</v>
      </c>
    </row>
    <row r="5" spans="1:12" ht="16" thickBot="1" x14ac:dyDescent="0.4">
      <c r="A5" s="3" t="s">
        <v>2</v>
      </c>
      <c r="B5" s="3" t="s">
        <v>3</v>
      </c>
      <c r="C5" s="101" t="s">
        <v>4</v>
      </c>
      <c r="D5" s="102"/>
      <c r="E5" s="103"/>
      <c r="F5" s="4" t="s">
        <v>5</v>
      </c>
    </row>
    <row r="6" spans="1:12" ht="28.5" customHeight="1" thickBot="1" x14ac:dyDescent="0.4">
      <c r="A6" s="91" t="s">
        <v>6</v>
      </c>
      <c r="B6" s="91" t="s">
        <v>7</v>
      </c>
      <c r="C6" s="94"/>
      <c r="D6" s="95"/>
      <c r="E6" s="96"/>
      <c r="F6" s="100" t="s">
        <v>16</v>
      </c>
      <c r="I6" s="19" t="s">
        <v>45</v>
      </c>
      <c r="J6" s="20" t="s">
        <v>46</v>
      </c>
      <c r="K6" s="20" t="s">
        <v>47</v>
      </c>
      <c r="L6" s="20" t="s">
        <v>48</v>
      </c>
    </row>
    <row r="7" spans="1:12" ht="28.5" customHeight="1" thickBot="1" x14ac:dyDescent="0.4">
      <c r="A7" s="91"/>
      <c r="B7" s="91"/>
      <c r="C7" s="97"/>
      <c r="D7" s="98"/>
      <c r="E7" s="99"/>
      <c r="F7" s="100"/>
      <c r="I7" s="21" t="s">
        <v>49</v>
      </c>
      <c r="J7" s="22" t="s">
        <v>50</v>
      </c>
      <c r="K7" s="22" t="s">
        <v>51</v>
      </c>
      <c r="L7" s="22" t="s">
        <v>52</v>
      </c>
    </row>
    <row r="8" spans="1:12" ht="28.5" customHeight="1" thickBot="1" x14ac:dyDescent="0.4">
      <c r="A8" s="91" t="s">
        <v>40</v>
      </c>
      <c r="B8" s="91" t="s">
        <v>9</v>
      </c>
      <c r="C8" s="104"/>
      <c r="D8" s="6"/>
      <c r="E8" s="92"/>
      <c r="F8" s="100" t="s">
        <v>17</v>
      </c>
      <c r="I8" s="21" t="s">
        <v>53</v>
      </c>
      <c r="J8" s="23">
        <v>2.2999999999999998</v>
      </c>
      <c r="K8" s="23">
        <v>11.36</v>
      </c>
      <c r="L8" s="23">
        <v>11.7</v>
      </c>
    </row>
    <row r="9" spans="1:12" ht="28.5" customHeight="1" thickBot="1" x14ac:dyDescent="0.4">
      <c r="A9" s="91"/>
      <c r="B9" s="91"/>
      <c r="C9" s="105"/>
      <c r="D9" s="7"/>
      <c r="E9" s="93"/>
      <c r="F9" s="100"/>
      <c r="I9" s="21" t="s">
        <v>54</v>
      </c>
      <c r="J9" s="24">
        <v>0.45</v>
      </c>
      <c r="K9" s="24">
        <v>7.0000000000000007E-2</v>
      </c>
      <c r="L9" s="25">
        <v>8.5000000000000006E-2</v>
      </c>
    </row>
    <row r="10" spans="1:12" ht="28.5" customHeight="1" x14ac:dyDescent="0.35">
      <c r="A10" s="91" t="s">
        <v>41</v>
      </c>
      <c r="B10" s="91" t="s">
        <v>11</v>
      </c>
      <c r="C10" s="94"/>
      <c r="D10" s="95"/>
      <c r="E10" s="96"/>
      <c r="F10" s="100" t="s">
        <v>55</v>
      </c>
    </row>
    <row r="11" spans="1:12" ht="28.5" customHeight="1" x14ac:dyDescent="0.35">
      <c r="A11" s="91"/>
      <c r="B11" s="91"/>
      <c r="C11" s="97"/>
      <c r="D11" s="98"/>
      <c r="E11" s="99"/>
      <c r="F11" s="100"/>
      <c r="G11" s="10">
        <f>110670000*50/100</f>
        <v>55335000</v>
      </c>
    </row>
    <row r="14" spans="1:12" ht="18" x14ac:dyDescent="0.35">
      <c r="A14" s="17" t="s">
        <v>56</v>
      </c>
    </row>
    <row r="15" spans="1:12" ht="17.5" x14ac:dyDescent="0.35">
      <c r="A15" s="18"/>
    </row>
    <row r="16" spans="1:12" ht="17.5" x14ac:dyDescent="0.35">
      <c r="A16" s="18" t="s">
        <v>57</v>
      </c>
    </row>
    <row r="17" spans="1:11" ht="17.5" x14ac:dyDescent="0.35">
      <c r="A17" s="18" t="s">
        <v>58</v>
      </c>
    </row>
    <row r="18" spans="1:11" ht="16" thickBot="1" x14ac:dyDescent="0.4">
      <c r="A18" s="3" t="s">
        <v>2</v>
      </c>
      <c r="B18" s="3" t="s">
        <v>3</v>
      </c>
      <c r="C18" s="101" t="s">
        <v>4</v>
      </c>
      <c r="D18" s="102"/>
      <c r="E18" s="103"/>
      <c r="F18" s="4" t="s">
        <v>5</v>
      </c>
    </row>
    <row r="19" spans="1:11" ht="28.5" customHeight="1" thickBot="1" x14ac:dyDescent="0.4">
      <c r="A19" s="91" t="s">
        <v>6</v>
      </c>
      <c r="B19" s="91" t="s">
        <v>7</v>
      </c>
      <c r="C19" s="94"/>
      <c r="D19" s="95"/>
      <c r="E19" s="96"/>
      <c r="F19" s="100" t="s">
        <v>10</v>
      </c>
      <c r="I19" s="19" t="s">
        <v>45</v>
      </c>
      <c r="J19" s="20" t="s">
        <v>59</v>
      </c>
      <c r="K19" s="20" t="s">
        <v>60</v>
      </c>
    </row>
    <row r="20" spans="1:11" ht="28.5" customHeight="1" thickBot="1" x14ac:dyDescent="0.4">
      <c r="A20" s="91"/>
      <c r="B20" s="91"/>
      <c r="C20" s="97"/>
      <c r="D20" s="98"/>
      <c r="E20" s="99"/>
      <c r="F20" s="100"/>
      <c r="I20" s="21" t="s">
        <v>49</v>
      </c>
      <c r="J20" s="23" t="s">
        <v>61</v>
      </c>
      <c r="K20" s="23" t="s">
        <v>62</v>
      </c>
    </row>
    <row r="21" spans="1:11" ht="28.5" customHeight="1" thickBot="1" x14ac:dyDescent="0.4">
      <c r="A21" s="91" t="s">
        <v>40</v>
      </c>
      <c r="B21" s="91" t="s">
        <v>9</v>
      </c>
      <c r="C21" s="104"/>
      <c r="D21" s="6"/>
      <c r="E21" s="92"/>
      <c r="F21" s="100" t="s">
        <v>17</v>
      </c>
      <c r="I21" s="21" t="s">
        <v>53</v>
      </c>
      <c r="J21" s="23">
        <v>1</v>
      </c>
      <c r="K21" s="23">
        <v>8.0399999999999991</v>
      </c>
    </row>
    <row r="22" spans="1:11" ht="28.5" customHeight="1" thickBot="1" x14ac:dyDescent="0.4">
      <c r="A22" s="91"/>
      <c r="B22" s="91"/>
      <c r="C22" s="105"/>
      <c r="D22" s="7"/>
      <c r="E22" s="93"/>
      <c r="F22" s="100"/>
      <c r="I22" s="21" t="s">
        <v>54</v>
      </c>
      <c r="J22" s="23">
        <v>31</v>
      </c>
      <c r="K22" s="23">
        <v>0.09</v>
      </c>
    </row>
    <row r="23" spans="1:11" ht="28.5" customHeight="1" x14ac:dyDescent="0.35">
      <c r="A23" s="91" t="s">
        <v>41</v>
      </c>
      <c r="B23" s="91" t="s">
        <v>11</v>
      </c>
      <c r="C23" s="94"/>
      <c r="D23" s="95"/>
      <c r="E23" s="96"/>
      <c r="F23" s="100" t="s">
        <v>63</v>
      </c>
    </row>
    <row r="24" spans="1:11" ht="28.5" customHeight="1" x14ac:dyDescent="0.35">
      <c r="A24" s="91"/>
      <c r="B24" s="91"/>
      <c r="C24" s="97"/>
      <c r="D24" s="98"/>
      <c r="E24" s="99"/>
      <c r="F24" s="100"/>
      <c r="G24" s="10">
        <f>17564400*50/100</f>
        <v>8782200</v>
      </c>
    </row>
  </sheetData>
  <mergeCells count="28">
    <mergeCell ref="A23:A24"/>
    <mergeCell ref="B23:B24"/>
    <mergeCell ref="C23:E24"/>
    <mergeCell ref="F23:F24"/>
    <mergeCell ref="A10:A11"/>
    <mergeCell ref="B10:B11"/>
    <mergeCell ref="C10:E11"/>
    <mergeCell ref="F10:F11"/>
    <mergeCell ref="C18:E18"/>
    <mergeCell ref="A19:A20"/>
    <mergeCell ref="B19:B20"/>
    <mergeCell ref="C19:E20"/>
    <mergeCell ref="F19:F20"/>
    <mergeCell ref="A21:A22"/>
    <mergeCell ref="B21:B22"/>
    <mergeCell ref="C21:C22"/>
    <mergeCell ref="E21:E22"/>
    <mergeCell ref="F21:F22"/>
    <mergeCell ref="C5:E5"/>
    <mergeCell ref="A6:A7"/>
    <mergeCell ref="B6:B7"/>
    <mergeCell ref="C6:E7"/>
    <mergeCell ref="F6:F7"/>
    <mergeCell ref="A8:A9"/>
    <mergeCell ref="B8:B9"/>
    <mergeCell ref="C8:C9"/>
    <mergeCell ref="E8:E9"/>
    <mergeCell ref="F8:F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7"/>
  <sheetViews>
    <sheetView showGridLines="0" topLeftCell="A7" workbookViewId="0">
      <selection activeCell="B23" sqref="B23"/>
    </sheetView>
  </sheetViews>
  <sheetFormatPr baseColWidth="10" defaultColWidth="11.453125" defaultRowHeight="14.5" x14ac:dyDescent="0.35"/>
  <cols>
    <col min="1" max="1" width="20.453125" style="12" customWidth="1"/>
    <col min="2" max="2" width="80.36328125" style="12" customWidth="1"/>
    <col min="3" max="3" width="4.54296875" style="12" customWidth="1"/>
    <col min="4" max="4" width="35" style="12" customWidth="1"/>
    <col min="5" max="5" width="13.54296875" style="12" bestFit="1" customWidth="1"/>
    <col min="6" max="16384" width="11.453125" style="12"/>
  </cols>
  <sheetData>
    <row r="1" spans="1:5" x14ac:dyDescent="0.35">
      <c r="A1" s="11" t="s">
        <v>68</v>
      </c>
    </row>
    <row r="2" spans="1:5" ht="24.9" customHeight="1" x14ac:dyDescent="0.35">
      <c r="A2" s="3" t="s">
        <v>2</v>
      </c>
      <c r="B2" s="101" t="s">
        <v>4</v>
      </c>
      <c r="C2" s="103"/>
      <c r="D2" s="4" t="s">
        <v>13</v>
      </c>
    </row>
    <row r="3" spans="1:5" ht="33" customHeight="1" x14ac:dyDescent="0.35">
      <c r="A3" s="91" t="s">
        <v>12</v>
      </c>
      <c r="B3" s="115" t="s">
        <v>70</v>
      </c>
      <c r="C3" s="111" t="s">
        <v>15</v>
      </c>
      <c r="D3" s="113" t="s">
        <v>14</v>
      </c>
    </row>
    <row r="4" spans="1:5" ht="33" customHeight="1" x14ac:dyDescent="0.35">
      <c r="A4" s="91"/>
      <c r="B4" s="116"/>
      <c r="C4" s="112"/>
      <c r="D4" s="114"/>
    </row>
    <row r="7" spans="1:5" x14ac:dyDescent="0.35">
      <c r="A7" s="11" t="s">
        <v>69</v>
      </c>
    </row>
    <row r="8" spans="1:5" ht="24.9" customHeight="1" x14ac:dyDescent="0.35">
      <c r="A8" s="3" t="s">
        <v>2</v>
      </c>
      <c r="B8" s="101" t="s">
        <v>4</v>
      </c>
      <c r="C8" s="103"/>
    </row>
    <row r="9" spans="1:5" ht="33" customHeight="1" x14ac:dyDescent="0.35">
      <c r="A9" s="91" t="s">
        <v>26</v>
      </c>
      <c r="B9" s="107" t="s">
        <v>74</v>
      </c>
      <c r="C9" s="108"/>
    </row>
    <row r="10" spans="1:5" ht="33" customHeight="1" x14ac:dyDescent="0.35">
      <c r="A10" s="91"/>
      <c r="B10" s="109"/>
      <c r="C10" s="110"/>
    </row>
    <row r="11" spans="1:5" x14ac:dyDescent="0.35">
      <c r="D11" s="71"/>
      <c r="E11" s="71"/>
    </row>
    <row r="12" spans="1:5" x14ac:dyDescent="0.35">
      <c r="D12" s="13"/>
    </row>
    <row r="13" spans="1:5" x14ac:dyDescent="0.35">
      <c r="D13" s="73"/>
    </row>
    <row r="14" spans="1:5" ht="14.4" customHeight="1" x14ac:dyDescent="0.35">
      <c r="D14" s="13"/>
      <c r="E14" s="13"/>
    </row>
    <row r="15" spans="1:5" x14ac:dyDescent="0.35">
      <c r="D15" s="29"/>
      <c r="E15" s="30"/>
    </row>
    <row r="16" spans="1:5" x14ac:dyDescent="0.35">
      <c r="D16" s="29"/>
    </row>
    <row r="17" spans="4:4" x14ac:dyDescent="0.35">
      <c r="D17" s="13"/>
    </row>
  </sheetData>
  <mergeCells count="8">
    <mergeCell ref="A9:A10"/>
    <mergeCell ref="B9:C10"/>
    <mergeCell ref="C3:C4"/>
    <mergeCell ref="B2:C2"/>
    <mergeCell ref="D3:D4"/>
    <mergeCell ref="A3:A4"/>
    <mergeCell ref="B3:B4"/>
    <mergeCell ref="B8:C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showGridLines="0" workbookViewId="0">
      <selection activeCell="I16" sqref="I16"/>
    </sheetView>
  </sheetViews>
  <sheetFormatPr baseColWidth="10" defaultRowHeight="14.5" x14ac:dyDescent="0.35"/>
  <cols>
    <col min="1" max="2" width="24.90625" customWidth="1"/>
  </cols>
  <sheetData>
    <row r="1" spans="1:2" x14ac:dyDescent="0.35">
      <c r="A1" s="16" t="s">
        <v>39</v>
      </c>
      <c r="B1" s="16" t="s">
        <v>34</v>
      </c>
    </row>
    <row r="2" spans="1:2" x14ac:dyDescent="0.35">
      <c r="A2" s="15" t="s">
        <v>33</v>
      </c>
      <c r="B2" s="15" t="s">
        <v>35</v>
      </c>
    </row>
    <row r="3" spans="1:2" x14ac:dyDescent="0.35">
      <c r="A3" s="15" t="s">
        <v>38</v>
      </c>
      <c r="B3" s="117" t="s">
        <v>37</v>
      </c>
    </row>
    <row r="4" spans="1:2" x14ac:dyDescent="0.35">
      <c r="A4" s="15" t="s">
        <v>66</v>
      </c>
      <c r="B4" s="117"/>
    </row>
    <row r="5" spans="1:2" x14ac:dyDescent="0.35">
      <c r="A5" s="15" t="s">
        <v>67</v>
      </c>
      <c r="B5" s="15" t="s">
        <v>36</v>
      </c>
    </row>
  </sheetData>
  <mergeCells count="1">
    <mergeCell ref="B3:B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2CD03-3090-48AF-B994-2373371A0E14}">
  <dimension ref="A1:H118"/>
  <sheetViews>
    <sheetView showGridLines="0" zoomScale="90" zoomScaleNormal="90" workbookViewId="0">
      <selection activeCell="A52" sqref="A52"/>
    </sheetView>
  </sheetViews>
  <sheetFormatPr baseColWidth="10" defaultColWidth="11.453125" defaultRowHeight="15.5" x14ac:dyDescent="0.35"/>
  <cols>
    <col min="1" max="1" width="40.453125" style="2" customWidth="1"/>
    <col min="2" max="2" width="13.54296875" style="2" customWidth="1"/>
    <col min="3" max="3" width="39.1796875" style="40" customWidth="1"/>
    <col min="4" max="4" width="19.6328125" style="38" customWidth="1"/>
    <col min="5" max="5" width="6.90625" style="2" customWidth="1"/>
    <col min="6" max="6" width="11.1796875" style="2" customWidth="1"/>
    <col min="7" max="7" width="11.453125" style="2"/>
    <col min="8" max="8" width="19.36328125" style="2" bestFit="1" customWidth="1"/>
    <col min="9" max="16384" width="11.453125" style="2"/>
  </cols>
  <sheetData>
    <row r="1" spans="1:8" x14ac:dyDescent="0.35">
      <c r="A1" s="5" t="s">
        <v>77</v>
      </c>
    </row>
    <row r="2" spans="1:8" ht="24.9" customHeight="1" x14ac:dyDescent="0.35">
      <c r="A2" s="3" t="s">
        <v>2</v>
      </c>
      <c r="B2" s="3" t="s">
        <v>3</v>
      </c>
      <c r="C2" s="33" t="s">
        <v>4</v>
      </c>
      <c r="D2" s="4" t="s">
        <v>72</v>
      </c>
      <c r="E2" s="2" t="s">
        <v>64</v>
      </c>
    </row>
    <row r="3" spans="1:8" ht="20" customHeight="1" x14ac:dyDescent="0.35">
      <c r="A3" s="91" t="s">
        <v>84</v>
      </c>
      <c r="B3" s="100" t="s">
        <v>81</v>
      </c>
      <c r="C3" s="35" t="s">
        <v>114</v>
      </c>
      <c r="D3" s="31">
        <v>0</v>
      </c>
    </row>
    <row r="4" spans="1:8" ht="20" customHeight="1" x14ac:dyDescent="0.35">
      <c r="A4" s="91"/>
      <c r="B4" s="100"/>
      <c r="C4" s="39" t="s">
        <v>115</v>
      </c>
      <c r="D4" s="37">
        <v>20</v>
      </c>
    </row>
    <row r="5" spans="1:8" ht="20" customHeight="1" x14ac:dyDescent="0.35">
      <c r="A5" s="91"/>
      <c r="B5" s="100"/>
      <c r="C5" s="39" t="s">
        <v>116</v>
      </c>
      <c r="D5" s="37">
        <v>25</v>
      </c>
      <c r="E5" s="2" t="s">
        <v>65</v>
      </c>
    </row>
    <row r="6" spans="1:8" ht="20" customHeight="1" x14ac:dyDescent="0.35">
      <c r="A6" s="91"/>
      <c r="B6" s="100"/>
      <c r="C6" s="36" t="s">
        <v>113</v>
      </c>
      <c r="D6" s="32">
        <v>30</v>
      </c>
      <c r="E6" s="2">
        <v>30</v>
      </c>
    </row>
    <row r="7" spans="1:8" ht="20" customHeight="1" x14ac:dyDescent="0.35">
      <c r="A7" s="91" t="s">
        <v>91</v>
      </c>
      <c r="B7" s="100" t="s">
        <v>92</v>
      </c>
      <c r="C7" s="35" t="s">
        <v>109</v>
      </c>
      <c r="D7" s="31">
        <v>0</v>
      </c>
    </row>
    <row r="8" spans="1:8" ht="20" customHeight="1" x14ac:dyDescent="0.35">
      <c r="A8" s="91"/>
      <c r="B8" s="100"/>
      <c r="C8" s="39" t="s">
        <v>110</v>
      </c>
      <c r="D8" s="37">
        <v>20</v>
      </c>
      <c r="E8" s="2">
        <v>30</v>
      </c>
    </row>
    <row r="9" spans="1:8" ht="20" customHeight="1" x14ac:dyDescent="0.35">
      <c r="A9" s="91"/>
      <c r="B9" s="100"/>
      <c r="C9" s="39" t="s">
        <v>111</v>
      </c>
      <c r="D9" s="37">
        <v>25</v>
      </c>
    </row>
    <row r="10" spans="1:8" ht="20" customHeight="1" x14ac:dyDescent="0.35">
      <c r="A10" s="91"/>
      <c r="B10" s="100"/>
      <c r="C10" s="36" t="s">
        <v>112</v>
      </c>
      <c r="D10" s="32">
        <v>30</v>
      </c>
      <c r="E10" s="2">
        <v>30</v>
      </c>
      <c r="H10" s="69">
        <v>4383588427.3000002</v>
      </c>
    </row>
    <row r="11" spans="1:8" ht="20" customHeight="1" x14ac:dyDescent="0.35">
      <c r="A11" s="91" t="s">
        <v>122</v>
      </c>
      <c r="B11" s="100" t="s">
        <v>117</v>
      </c>
      <c r="C11" s="35" t="s">
        <v>118</v>
      </c>
      <c r="D11" s="31">
        <v>0</v>
      </c>
      <c r="H11" s="70">
        <f>H10/1000000</f>
        <v>4383.5884273000001</v>
      </c>
    </row>
    <row r="12" spans="1:8" ht="20" customHeight="1" x14ac:dyDescent="0.35">
      <c r="A12" s="91"/>
      <c r="B12" s="100"/>
      <c r="C12" s="39" t="s">
        <v>119</v>
      </c>
      <c r="D12" s="37">
        <v>20</v>
      </c>
    </row>
    <row r="13" spans="1:8" ht="20" customHeight="1" x14ac:dyDescent="0.35">
      <c r="A13" s="91"/>
      <c r="B13" s="100"/>
      <c r="C13" s="39" t="s">
        <v>120</v>
      </c>
      <c r="D13" s="37">
        <v>25</v>
      </c>
    </row>
    <row r="14" spans="1:8" ht="20" customHeight="1" x14ac:dyDescent="0.35">
      <c r="A14" s="91"/>
      <c r="B14" s="100"/>
      <c r="C14" s="36" t="s">
        <v>121</v>
      </c>
      <c r="D14" s="32">
        <v>30</v>
      </c>
    </row>
    <row r="15" spans="1:8" ht="20" customHeight="1" x14ac:dyDescent="0.35">
      <c r="A15" s="91" t="s">
        <v>123</v>
      </c>
      <c r="B15" s="100" t="s">
        <v>83</v>
      </c>
      <c r="C15" s="35" t="s">
        <v>73</v>
      </c>
      <c r="D15" s="31">
        <v>0</v>
      </c>
    </row>
    <row r="16" spans="1:8" ht="20" customHeight="1" x14ac:dyDescent="0.35">
      <c r="A16" s="91"/>
      <c r="B16" s="100"/>
      <c r="C16" s="39" t="s">
        <v>98</v>
      </c>
      <c r="D16" s="37">
        <v>5</v>
      </c>
    </row>
    <row r="17" spans="1:7" ht="20" customHeight="1" x14ac:dyDescent="0.35">
      <c r="A17" s="91"/>
      <c r="B17" s="100"/>
      <c r="C17" s="39" t="s">
        <v>99</v>
      </c>
      <c r="D17" s="37">
        <v>8</v>
      </c>
    </row>
    <row r="18" spans="1:7" ht="20" customHeight="1" x14ac:dyDescent="0.35">
      <c r="A18" s="91"/>
      <c r="B18" s="100"/>
      <c r="C18" s="36" t="s">
        <v>100</v>
      </c>
      <c r="D18" s="32">
        <v>10</v>
      </c>
    </row>
    <row r="19" spans="1:7" ht="12.65" customHeight="1" x14ac:dyDescent="0.35"/>
    <row r="20" spans="1:7" ht="20" customHeight="1" x14ac:dyDescent="0.35">
      <c r="A20" s="41" t="s">
        <v>93</v>
      </c>
      <c r="B20" s="42"/>
      <c r="C20" s="43"/>
      <c r="D20" s="44">
        <f>SUM(D18,D14,D10,D6)</f>
        <v>100</v>
      </c>
    </row>
    <row r="21" spans="1:7" ht="24.9" customHeight="1" x14ac:dyDescent="0.35">
      <c r="C21" s="2"/>
      <c r="D21" s="2"/>
    </row>
    <row r="22" spans="1:7" x14ac:dyDescent="0.35">
      <c r="A22" s="5" t="s">
        <v>80</v>
      </c>
      <c r="G22" s="45" t="s">
        <v>34</v>
      </c>
    </row>
    <row r="23" spans="1:7" ht="24.9" customHeight="1" x14ac:dyDescent="0.35">
      <c r="A23" s="101" t="s">
        <v>2</v>
      </c>
      <c r="B23" s="103"/>
      <c r="C23" s="33" t="s">
        <v>71</v>
      </c>
      <c r="D23" s="4" t="s">
        <v>72</v>
      </c>
    </row>
    <row r="24" spans="1:7" ht="24.9" customHeight="1" x14ac:dyDescent="0.35">
      <c r="A24" s="106" t="s">
        <v>18</v>
      </c>
      <c r="B24" s="106"/>
      <c r="C24" s="106"/>
      <c r="D24" s="106"/>
    </row>
    <row r="25" spans="1:7" ht="20" customHeight="1" x14ac:dyDescent="0.35">
      <c r="A25" s="91" t="s">
        <v>84</v>
      </c>
      <c r="B25" s="100" t="s">
        <v>81</v>
      </c>
      <c r="C25" s="35" t="s">
        <v>114</v>
      </c>
      <c r="D25" s="31">
        <v>0</v>
      </c>
    </row>
    <row r="26" spans="1:7" ht="20" customHeight="1" x14ac:dyDescent="0.35">
      <c r="A26" s="91"/>
      <c r="B26" s="100"/>
      <c r="C26" s="39" t="s">
        <v>115</v>
      </c>
      <c r="D26" s="37">
        <v>5</v>
      </c>
    </row>
    <row r="27" spans="1:7" ht="20" customHeight="1" x14ac:dyDescent="0.35">
      <c r="A27" s="91"/>
      <c r="B27" s="100"/>
      <c r="C27" s="39" t="s">
        <v>116</v>
      </c>
      <c r="D27" s="37">
        <v>8</v>
      </c>
    </row>
    <row r="28" spans="1:7" ht="20" customHeight="1" x14ac:dyDescent="0.35">
      <c r="A28" s="91"/>
      <c r="B28" s="100"/>
      <c r="C28" s="36" t="s">
        <v>113</v>
      </c>
      <c r="D28" s="32">
        <v>10</v>
      </c>
    </row>
    <row r="29" spans="1:7" ht="20" customHeight="1" x14ac:dyDescent="0.35">
      <c r="A29" s="91" t="s">
        <v>85</v>
      </c>
      <c r="B29" s="100" t="s">
        <v>82</v>
      </c>
      <c r="C29" s="35" t="s">
        <v>94</v>
      </c>
      <c r="D29" s="31">
        <v>0</v>
      </c>
    </row>
    <row r="30" spans="1:7" ht="20" customHeight="1" x14ac:dyDescent="0.35">
      <c r="A30" s="91"/>
      <c r="B30" s="100"/>
      <c r="C30" s="39" t="s">
        <v>95</v>
      </c>
      <c r="D30" s="37">
        <v>20</v>
      </c>
    </row>
    <row r="31" spans="1:7" ht="20" customHeight="1" x14ac:dyDescent="0.35">
      <c r="A31" s="91"/>
      <c r="B31" s="100"/>
      <c r="C31" s="39" t="s">
        <v>96</v>
      </c>
      <c r="D31" s="37">
        <v>25</v>
      </c>
    </row>
    <row r="32" spans="1:7" ht="20" customHeight="1" x14ac:dyDescent="0.35">
      <c r="A32" s="91"/>
      <c r="B32" s="100"/>
      <c r="C32" s="36" t="s">
        <v>97</v>
      </c>
      <c r="D32" s="32">
        <v>30</v>
      </c>
    </row>
    <row r="33" spans="1:4" ht="20" customHeight="1" x14ac:dyDescent="0.35">
      <c r="A33" s="91" t="s">
        <v>86</v>
      </c>
      <c r="B33" s="100" t="s">
        <v>83</v>
      </c>
      <c r="C33" s="35" t="s">
        <v>73</v>
      </c>
      <c r="D33" s="31">
        <v>0</v>
      </c>
    </row>
    <row r="34" spans="1:4" ht="20" customHeight="1" x14ac:dyDescent="0.35">
      <c r="A34" s="91"/>
      <c r="B34" s="100"/>
      <c r="C34" s="39" t="s">
        <v>98</v>
      </c>
      <c r="D34" s="37">
        <v>20</v>
      </c>
    </row>
    <row r="35" spans="1:4" ht="20" customHeight="1" x14ac:dyDescent="0.35">
      <c r="A35" s="91"/>
      <c r="B35" s="100"/>
      <c r="C35" s="39" t="s">
        <v>99</v>
      </c>
      <c r="D35" s="37">
        <v>25</v>
      </c>
    </row>
    <row r="36" spans="1:4" ht="20" customHeight="1" x14ac:dyDescent="0.35">
      <c r="A36" s="91"/>
      <c r="B36" s="100"/>
      <c r="C36" s="36" t="s">
        <v>100</v>
      </c>
      <c r="D36" s="32">
        <v>30</v>
      </c>
    </row>
    <row r="37" spans="1:4" ht="24.9" customHeight="1" x14ac:dyDescent="0.35">
      <c r="A37" s="106" t="s">
        <v>21</v>
      </c>
      <c r="B37" s="106"/>
      <c r="C37" s="106"/>
      <c r="D37" s="106"/>
    </row>
    <row r="38" spans="1:4" ht="20" customHeight="1" x14ac:dyDescent="0.35">
      <c r="A38" s="91" t="s">
        <v>89</v>
      </c>
      <c r="B38" s="100" t="s">
        <v>87</v>
      </c>
      <c r="C38" s="35" t="s">
        <v>101</v>
      </c>
      <c r="D38" s="31">
        <v>0</v>
      </c>
    </row>
    <row r="39" spans="1:4" ht="20" customHeight="1" x14ac:dyDescent="0.35">
      <c r="A39" s="91"/>
      <c r="B39" s="100"/>
      <c r="C39" s="39" t="s">
        <v>102</v>
      </c>
      <c r="D39" s="37">
        <v>5</v>
      </c>
    </row>
    <row r="40" spans="1:4" ht="20" customHeight="1" x14ac:dyDescent="0.35">
      <c r="A40" s="91"/>
      <c r="B40" s="100"/>
      <c r="C40" s="39" t="s">
        <v>103</v>
      </c>
      <c r="D40" s="37">
        <v>8</v>
      </c>
    </row>
    <row r="41" spans="1:4" ht="20" customHeight="1" x14ac:dyDescent="0.35">
      <c r="A41" s="91"/>
      <c r="B41" s="100"/>
      <c r="C41" s="36" t="s">
        <v>104</v>
      </c>
      <c r="D41" s="32">
        <v>10</v>
      </c>
    </row>
    <row r="42" spans="1:4" ht="20" customHeight="1" x14ac:dyDescent="0.35">
      <c r="A42" s="91" t="s">
        <v>90</v>
      </c>
      <c r="B42" s="100" t="s">
        <v>88</v>
      </c>
      <c r="C42" s="35" t="s">
        <v>105</v>
      </c>
      <c r="D42" s="31">
        <v>0</v>
      </c>
    </row>
    <row r="43" spans="1:4" ht="20" customHeight="1" x14ac:dyDescent="0.35">
      <c r="A43" s="91"/>
      <c r="B43" s="100"/>
      <c r="C43" s="39" t="s">
        <v>106</v>
      </c>
      <c r="D43" s="37">
        <v>5</v>
      </c>
    </row>
    <row r="44" spans="1:4" ht="20" customHeight="1" x14ac:dyDescent="0.35">
      <c r="A44" s="91"/>
      <c r="B44" s="100"/>
      <c r="C44" s="39" t="s">
        <v>107</v>
      </c>
      <c r="D44" s="37">
        <v>8</v>
      </c>
    </row>
    <row r="45" spans="1:4" ht="20" customHeight="1" x14ac:dyDescent="0.35">
      <c r="A45" s="91"/>
      <c r="B45" s="100"/>
      <c r="C45" s="36" t="s">
        <v>108</v>
      </c>
      <c r="D45" s="32">
        <v>10</v>
      </c>
    </row>
    <row r="46" spans="1:4" ht="24.9" customHeight="1" x14ac:dyDescent="0.35">
      <c r="A46" s="106" t="s">
        <v>23</v>
      </c>
      <c r="B46" s="106"/>
      <c r="C46" s="106"/>
      <c r="D46" s="106"/>
    </row>
    <row r="47" spans="1:4" ht="20" customHeight="1" x14ac:dyDescent="0.35">
      <c r="A47" s="91" t="s">
        <v>91</v>
      </c>
      <c r="B47" s="100" t="s">
        <v>92</v>
      </c>
      <c r="C47" s="35" t="s">
        <v>109</v>
      </c>
      <c r="D47" s="31">
        <v>0</v>
      </c>
    </row>
    <row r="48" spans="1:4" ht="20" customHeight="1" x14ac:dyDescent="0.35">
      <c r="A48" s="91"/>
      <c r="B48" s="100"/>
      <c r="C48" s="39" t="s">
        <v>110</v>
      </c>
      <c r="D48" s="37">
        <v>5</v>
      </c>
    </row>
    <row r="49" spans="1:4" ht="20" customHeight="1" x14ac:dyDescent="0.35">
      <c r="A49" s="91"/>
      <c r="B49" s="100"/>
      <c r="C49" s="39" t="s">
        <v>111</v>
      </c>
      <c r="D49" s="37">
        <v>8</v>
      </c>
    </row>
    <row r="50" spans="1:4" ht="20" customHeight="1" x14ac:dyDescent="0.35">
      <c r="A50" s="91"/>
      <c r="B50" s="100"/>
      <c r="C50" s="36" t="s">
        <v>112</v>
      </c>
      <c r="D50" s="32">
        <v>10</v>
      </c>
    </row>
    <row r="51" spans="1:4" ht="12.65" customHeight="1" x14ac:dyDescent="0.35"/>
    <row r="52" spans="1:4" ht="20" customHeight="1" x14ac:dyDescent="0.35">
      <c r="A52" s="41" t="s">
        <v>93</v>
      </c>
      <c r="B52" s="42"/>
      <c r="C52" s="43"/>
      <c r="D52" s="44">
        <f>SUM(D50,D45,D41,D36,D32,D28)</f>
        <v>100</v>
      </c>
    </row>
    <row r="53" spans="1:4" ht="20" customHeight="1" x14ac:dyDescent="0.35"/>
    <row r="54" spans="1:4" ht="20" customHeight="1" x14ac:dyDescent="0.35"/>
    <row r="55" spans="1:4" ht="20" customHeight="1" x14ac:dyDescent="0.35"/>
    <row r="56" spans="1:4" ht="20" customHeight="1" x14ac:dyDescent="0.35"/>
    <row r="57" spans="1:4" ht="20" customHeight="1" x14ac:dyDescent="0.35"/>
    <row r="58" spans="1:4" ht="20" customHeight="1" x14ac:dyDescent="0.35"/>
    <row r="59" spans="1:4" ht="20" customHeight="1" x14ac:dyDescent="0.35"/>
    <row r="60" spans="1:4" ht="20" customHeight="1" x14ac:dyDescent="0.35"/>
    <row r="61" spans="1:4" ht="20" customHeight="1" x14ac:dyDescent="0.35"/>
    <row r="62" spans="1:4" ht="20" customHeight="1" x14ac:dyDescent="0.35"/>
    <row r="63" spans="1:4" ht="20" customHeight="1" x14ac:dyDescent="0.35"/>
    <row r="64" spans="1:4" ht="20" customHeight="1" x14ac:dyDescent="0.35"/>
    <row r="65" ht="20" customHeight="1" x14ac:dyDescent="0.35"/>
    <row r="66" ht="20" customHeight="1" x14ac:dyDescent="0.35"/>
    <row r="67" ht="20" customHeight="1" x14ac:dyDescent="0.35"/>
    <row r="68" ht="20" customHeight="1" x14ac:dyDescent="0.35"/>
    <row r="69" ht="20" customHeight="1" x14ac:dyDescent="0.35"/>
    <row r="70" ht="20" customHeight="1" x14ac:dyDescent="0.35"/>
    <row r="71" ht="20" customHeight="1" x14ac:dyDescent="0.35"/>
    <row r="72" ht="20" customHeight="1" x14ac:dyDescent="0.35"/>
    <row r="73" ht="20" customHeight="1" x14ac:dyDescent="0.35"/>
    <row r="74" ht="20" customHeight="1" x14ac:dyDescent="0.35"/>
    <row r="75" ht="20" customHeight="1" x14ac:dyDescent="0.35"/>
    <row r="76" ht="20" customHeight="1" x14ac:dyDescent="0.35"/>
    <row r="77" ht="20" customHeight="1" x14ac:dyDescent="0.35"/>
    <row r="78" ht="20" customHeight="1" x14ac:dyDescent="0.35"/>
    <row r="79" ht="20" customHeight="1" x14ac:dyDescent="0.35"/>
    <row r="80" ht="20" customHeight="1" x14ac:dyDescent="0.35"/>
    <row r="81" ht="20" customHeight="1" x14ac:dyDescent="0.35"/>
    <row r="82" ht="20" customHeight="1" x14ac:dyDescent="0.35"/>
    <row r="83" ht="20" customHeight="1" x14ac:dyDescent="0.35"/>
    <row r="84" ht="20" customHeight="1" x14ac:dyDescent="0.35"/>
    <row r="85" ht="20" customHeight="1" x14ac:dyDescent="0.35"/>
    <row r="86" ht="20" customHeight="1" x14ac:dyDescent="0.35"/>
    <row r="87" ht="20" customHeight="1" x14ac:dyDescent="0.35"/>
    <row r="88" ht="20" customHeight="1" x14ac:dyDescent="0.35"/>
    <row r="89" ht="20" customHeight="1" x14ac:dyDescent="0.35"/>
    <row r="90" ht="20" customHeight="1" x14ac:dyDescent="0.35"/>
    <row r="91" ht="20" customHeight="1" x14ac:dyDescent="0.35"/>
    <row r="92" ht="20" customHeight="1" x14ac:dyDescent="0.35"/>
    <row r="93" ht="20" customHeight="1" x14ac:dyDescent="0.35"/>
    <row r="94" ht="20" customHeight="1" x14ac:dyDescent="0.35"/>
    <row r="95" ht="20" customHeight="1" x14ac:dyDescent="0.35"/>
    <row r="96" ht="20" customHeight="1" x14ac:dyDescent="0.35"/>
    <row r="97" ht="20" customHeight="1" x14ac:dyDescent="0.35"/>
    <row r="98" ht="20" customHeight="1" x14ac:dyDescent="0.35"/>
    <row r="99" ht="20" customHeight="1" x14ac:dyDescent="0.35"/>
    <row r="100" ht="20" customHeight="1" x14ac:dyDescent="0.35"/>
    <row r="101" ht="20" customHeight="1" x14ac:dyDescent="0.35"/>
    <row r="102" ht="20" customHeight="1" x14ac:dyDescent="0.35"/>
    <row r="103" ht="20" customHeight="1" x14ac:dyDescent="0.35"/>
    <row r="104" ht="20" customHeight="1" x14ac:dyDescent="0.35"/>
    <row r="105" ht="20" customHeight="1" x14ac:dyDescent="0.35"/>
    <row r="106" ht="20" customHeight="1" x14ac:dyDescent="0.35"/>
    <row r="107" ht="20" customHeight="1" x14ac:dyDescent="0.35"/>
    <row r="108" ht="20" customHeight="1" x14ac:dyDescent="0.35"/>
    <row r="109" ht="20" customHeight="1" x14ac:dyDescent="0.35"/>
    <row r="110" ht="20" customHeight="1" x14ac:dyDescent="0.35"/>
    <row r="111" ht="20" customHeight="1" x14ac:dyDescent="0.35"/>
    <row r="112" ht="20" customHeight="1" x14ac:dyDescent="0.35"/>
    <row r="113" ht="20" customHeight="1" x14ac:dyDescent="0.35"/>
    <row r="114" ht="20" customHeight="1" x14ac:dyDescent="0.35"/>
    <row r="115" ht="20" customHeight="1" x14ac:dyDescent="0.35"/>
    <row r="116" ht="20" customHeight="1" x14ac:dyDescent="0.35"/>
    <row r="117" ht="20" customHeight="1" x14ac:dyDescent="0.35"/>
    <row r="118" ht="20" customHeight="1" x14ac:dyDescent="0.35"/>
  </sheetData>
  <mergeCells count="24">
    <mergeCell ref="A47:A50"/>
    <mergeCell ref="B47:B50"/>
    <mergeCell ref="A33:A36"/>
    <mergeCell ref="B33:B36"/>
    <mergeCell ref="A37:D37"/>
    <mergeCell ref="A38:A41"/>
    <mergeCell ref="B38:B41"/>
    <mergeCell ref="A15:A18"/>
    <mergeCell ref="B15:B18"/>
    <mergeCell ref="A42:A45"/>
    <mergeCell ref="B42:B45"/>
    <mergeCell ref="A46:D46"/>
    <mergeCell ref="A25:A28"/>
    <mergeCell ref="B25:B28"/>
    <mergeCell ref="A29:A32"/>
    <mergeCell ref="B29:B32"/>
    <mergeCell ref="A24:D24"/>
    <mergeCell ref="A23:B23"/>
    <mergeCell ref="B3:B6"/>
    <mergeCell ref="A7:A10"/>
    <mergeCell ref="B7:B10"/>
    <mergeCell ref="A11:A14"/>
    <mergeCell ref="B11:B14"/>
    <mergeCell ref="A3:A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8ED63-44A4-45C1-81F4-29FAB781808A}">
  <dimension ref="A1:C7"/>
  <sheetViews>
    <sheetView showGridLines="0" topLeftCell="A5" zoomScaleNormal="100" workbookViewId="0">
      <selection activeCell="B3" sqref="B3:B5"/>
    </sheetView>
  </sheetViews>
  <sheetFormatPr baseColWidth="10" defaultColWidth="11.54296875" defaultRowHeight="14.5" x14ac:dyDescent="0.35"/>
  <cols>
    <col min="1" max="1" width="14.36328125" style="49" customWidth="1"/>
    <col min="2" max="2" width="54.54296875" style="53" customWidth="1"/>
    <col min="3" max="3" width="73.1796875" style="12" customWidth="1"/>
    <col min="4" max="16384" width="11.54296875" style="12"/>
  </cols>
  <sheetData>
    <row r="1" spans="1:3" s="1" customFormat="1" x14ac:dyDescent="0.35">
      <c r="A1" s="48" t="s">
        <v>124</v>
      </c>
      <c r="B1" s="46" t="s">
        <v>125</v>
      </c>
      <c r="C1" s="46" t="s">
        <v>126</v>
      </c>
    </row>
    <row r="2" spans="1:3" x14ac:dyDescent="0.35">
      <c r="A2" s="47" t="s">
        <v>33</v>
      </c>
      <c r="B2" s="34" t="s">
        <v>127</v>
      </c>
      <c r="C2" s="34" t="s">
        <v>127</v>
      </c>
    </row>
    <row r="3" spans="1:3" ht="123" customHeight="1" x14ac:dyDescent="0.35">
      <c r="A3" s="47" t="s">
        <v>38</v>
      </c>
      <c r="B3" s="118" t="s">
        <v>163</v>
      </c>
      <c r="C3" s="34"/>
    </row>
    <row r="4" spans="1:3" ht="151.25" customHeight="1" x14ac:dyDescent="0.35">
      <c r="A4" s="47" t="s">
        <v>66</v>
      </c>
      <c r="B4" s="119"/>
      <c r="C4" s="34"/>
    </row>
    <row r="5" spans="1:3" ht="271.25" customHeight="1" x14ac:dyDescent="0.35">
      <c r="A5" s="47" t="s">
        <v>128</v>
      </c>
      <c r="B5" s="120"/>
      <c r="C5" s="50" t="s">
        <v>132</v>
      </c>
    </row>
    <row r="6" spans="1:3" ht="409.25" customHeight="1" x14ac:dyDescent="0.35">
      <c r="A6" s="47" t="s">
        <v>67</v>
      </c>
      <c r="B6" s="51" t="s">
        <v>133</v>
      </c>
      <c r="C6" s="52" t="s">
        <v>130</v>
      </c>
    </row>
    <row r="7" spans="1:3" ht="33" customHeight="1" x14ac:dyDescent="0.35">
      <c r="A7" s="54" t="s">
        <v>129</v>
      </c>
      <c r="B7" s="121" t="s">
        <v>131</v>
      </c>
      <c r="C7" s="122"/>
    </row>
  </sheetData>
  <mergeCells count="2">
    <mergeCell ref="B3:B5"/>
    <mergeCell ref="B7:C7"/>
  </mergeCells>
  <printOptions horizontalCentered="1"/>
  <pageMargins left="0.7" right="0.7" top="0.75" bottom="0.75" header="0.3" footer="0.3"/>
  <pageSetup scale="8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AC27A-49A6-4927-ACF3-121D28F5917B}">
  <dimension ref="A1:H118"/>
  <sheetViews>
    <sheetView showGridLines="0" topLeftCell="A7" zoomScale="90" zoomScaleNormal="90" workbookViewId="0">
      <selection activeCell="H11" sqref="H11"/>
    </sheetView>
  </sheetViews>
  <sheetFormatPr baseColWidth="10" defaultColWidth="11.453125" defaultRowHeight="15.5" x14ac:dyDescent="0.35"/>
  <cols>
    <col min="1" max="1" width="40.453125" style="2" customWidth="1"/>
    <col min="2" max="3" width="13.54296875" style="2" customWidth="1"/>
    <col min="4" max="4" width="48.08984375" style="40" customWidth="1"/>
    <col min="5" max="5" width="19.6328125" style="38" customWidth="1"/>
    <col min="6" max="6" width="6.90625" style="2" customWidth="1"/>
    <col min="7" max="7" width="20.90625" style="2" bestFit="1" customWidth="1"/>
    <col min="8" max="8" width="20" style="2" bestFit="1" customWidth="1"/>
    <col min="9" max="16384" width="11.453125" style="2"/>
  </cols>
  <sheetData>
    <row r="1" spans="1:8" s="68" customFormat="1" ht="23.4" customHeight="1" x14ac:dyDescent="0.35">
      <c r="A1" s="67" t="s">
        <v>147</v>
      </c>
      <c r="D1" s="40"/>
      <c r="E1" s="40"/>
    </row>
    <row r="2" spans="1:8" ht="24.9" customHeight="1" x14ac:dyDescent="0.35">
      <c r="A2" s="3" t="s">
        <v>2</v>
      </c>
      <c r="B2" s="3" t="s">
        <v>3</v>
      </c>
      <c r="C2" s="33" t="s">
        <v>71</v>
      </c>
      <c r="D2" s="33" t="s">
        <v>4</v>
      </c>
      <c r="E2" s="4" t="s">
        <v>72</v>
      </c>
      <c r="G2" s="61" t="s">
        <v>135</v>
      </c>
      <c r="H2" s="63">
        <f>5000*908526</f>
        <v>4542630000</v>
      </c>
    </row>
    <row r="3" spans="1:8" ht="20" customHeight="1" x14ac:dyDescent="0.35">
      <c r="A3" s="91" t="s">
        <v>84</v>
      </c>
      <c r="B3" s="100" t="s">
        <v>81</v>
      </c>
      <c r="C3" s="56">
        <v>0.01</v>
      </c>
      <c r="D3" s="35" t="s">
        <v>114</v>
      </c>
      <c r="E3" s="31">
        <v>0</v>
      </c>
      <c r="G3" s="2" t="s">
        <v>136</v>
      </c>
      <c r="H3" s="26">
        <v>0</v>
      </c>
    </row>
    <row r="4" spans="1:8" ht="20" customHeight="1" x14ac:dyDescent="0.35">
      <c r="A4" s="91"/>
      <c r="B4" s="100"/>
      <c r="C4" s="57">
        <v>1.4999999999999999E-2</v>
      </c>
      <c r="D4" s="39" t="s">
        <v>115</v>
      </c>
      <c r="E4" s="37">
        <v>20</v>
      </c>
      <c r="G4" s="2" t="s">
        <v>137</v>
      </c>
      <c r="H4" s="2">
        <v>180</v>
      </c>
    </row>
    <row r="5" spans="1:8" ht="20" customHeight="1" x14ac:dyDescent="0.35">
      <c r="A5" s="91"/>
      <c r="B5" s="100"/>
      <c r="C5" s="58">
        <v>0.02</v>
      </c>
      <c r="D5" s="39" t="s">
        <v>116</v>
      </c>
      <c r="E5" s="37">
        <v>25</v>
      </c>
      <c r="G5" s="2" t="s">
        <v>138</v>
      </c>
      <c r="H5" s="2">
        <v>60</v>
      </c>
    </row>
    <row r="6" spans="1:8" ht="20" customHeight="1" x14ac:dyDescent="0.35">
      <c r="A6" s="91"/>
      <c r="B6" s="100"/>
      <c r="C6" s="36"/>
      <c r="D6" s="36" t="s">
        <v>113</v>
      </c>
      <c r="E6" s="32">
        <v>30</v>
      </c>
    </row>
    <row r="7" spans="1:8" ht="20" customHeight="1" x14ac:dyDescent="0.35">
      <c r="A7" s="91" t="s">
        <v>91</v>
      </c>
      <c r="B7" s="100" t="s">
        <v>92</v>
      </c>
      <c r="C7" s="59" t="s">
        <v>134</v>
      </c>
      <c r="D7" s="35" t="s">
        <v>109</v>
      </c>
      <c r="E7" s="31">
        <v>0</v>
      </c>
    </row>
    <row r="8" spans="1:8" ht="20" customHeight="1" x14ac:dyDescent="0.35">
      <c r="A8" s="91"/>
      <c r="B8" s="100"/>
      <c r="C8" s="58">
        <v>0.8</v>
      </c>
      <c r="D8" s="39" t="s">
        <v>110</v>
      </c>
      <c r="E8" s="37">
        <v>20</v>
      </c>
    </row>
    <row r="9" spans="1:8" ht="20" customHeight="1" x14ac:dyDescent="0.35">
      <c r="A9" s="91"/>
      <c r="B9" s="100"/>
      <c r="C9" s="58">
        <v>0.7</v>
      </c>
      <c r="D9" s="39" t="s">
        <v>111</v>
      </c>
      <c r="E9" s="37">
        <v>25</v>
      </c>
    </row>
    <row r="10" spans="1:8" ht="20" customHeight="1" x14ac:dyDescent="0.35">
      <c r="A10" s="91"/>
      <c r="B10" s="100"/>
      <c r="C10" s="60">
        <v>0.6</v>
      </c>
      <c r="D10" s="36" t="s">
        <v>112</v>
      </c>
      <c r="E10" s="32">
        <v>30</v>
      </c>
    </row>
    <row r="11" spans="1:8" ht="20" customHeight="1" x14ac:dyDescent="0.35">
      <c r="A11" s="91" t="s">
        <v>122</v>
      </c>
      <c r="B11" s="100" t="s">
        <v>117</v>
      </c>
      <c r="C11" s="64"/>
      <c r="D11" s="35" t="s">
        <v>142</v>
      </c>
      <c r="E11" s="31">
        <v>0</v>
      </c>
    </row>
    <row r="12" spans="1:8" ht="20" customHeight="1" x14ac:dyDescent="0.35">
      <c r="A12" s="91"/>
      <c r="B12" s="100"/>
      <c r="C12" s="64">
        <f>ROUND((C13/1.2),-3)</f>
        <v>1051535000</v>
      </c>
      <c r="D12" s="39" t="s">
        <v>141</v>
      </c>
      <c r="E12" s="37">
        <v>20</v>
      </c>
      <c r="G12" s="66"/>
    </row>
    <row r="13" spans="1:8" ht="20" customHeight="1" x14ac:dyDescent="0.35">
      <c r="A13" s="91"/>
      <c r="B13" s="123"/>
      <c r="C13" s="64">
        <f>ROUND((C14/1.2),-3)</f>
        <v>1261842000</v>
      </c>
      <c r="D13" s="37" t="s">
        <v>140</v>
      </c>
      <c r="E13" s="37">
        <v>25</v>
      </c>
      <c r="G13" s="66"/>
    </row>
    <row r="14" spans="1:8" ht="20" customHeight="1" x14ac:dyDescent="0.35">
      <c r="A14" s="91"/>
      <c r="B14" s="100"/>
      <c r="C14" s="62">
        <f>ROUND((((H2-(H2*H3))/H4)*H5),-3)</f>
        <v>1514210000</v>
      </c>
      <c r="D14" s="36" t="s">
        <v>139</v>
      </c>
      <c r="E14" s="32">
        <v>30</v>
      </c>
    </row>
    <row r="15" spans="1:8" ht="20" customHeight="1" x14ac:dyDescent="0.35">
      <c r="A15" s="91" t="s">
        <v>123</v>
      </c>
      <c r="B15" s="100" t="s">
        <v>83</v>
      </c>
      <c r="C15" s="35"/>
      <c r="D15" s="35" t="s">
        <v>146</v>
      </c>
      <c r="E15" s="31">
        <v>0</v>
      </c>
    </row>
    <row r="16" spans="1:8" ht="20" customHeight="1" x14ac:dyDescent="0.35">
      <c r="A16" s="91"/>
      <c r="B16" s="100"/>
      <c r="C16" s="64">
        <f>ROUND((C17/1.2),-3)</f>
        <v>1892763000</v>
      </c>
      <c r="D16" s="39" t="s">
        <v>145</v>
      </c>
      <c r="E16" s="37">
        <v>5</v>
      </c>
      <c r="G16" s="66"/>
      <c r="H16" s="66"/>
    </row>
    <row r="17" spans="1:8" ht="20" customHeight="1" x14ac:dyDescent="0.35">
      <c r="A17" s="91"/>
      <c r="B17" s="100"/>
      <c r="C17" s="64">
        <f>ROUND((C18/1.2),-3)</f>
        <v>2271315000</v>
      </c>
      <c r="D17" s="39" t="s">
        <v>144</v>
      </c>
      <c r="E17" s="37">
        <v>8</v>
      </c>
      <c r="G17" s="66"/>
    </row>
    <row r="18" spans="1:8" ht="20" customHeight="1" x14ac:dyDescent="0.35">
      <c r="A18" s="91"/>
      <c r="B18" s="100"/>
      <c r="C18" s="65">
        <f>ROUND(((H2-(H2*H3))*60%),-3)</f>
        <v>2725578000</v>
      </c>
      <c r="D18" s="36" t="s">
        <v>143</v>
      </c>
      <c r="E18" s="32">
        <v>10</v>
      </c>
      <c r="G18" s="66"/>
    </row>
    <row r="19" spans="1:8" ht="12.65" customHeight="1" x14ac:dyDescent="0.35"/>
    <row r="20" spans="1:8" ht="20" customHeight="1" x14ac:dyDescent="0.35">
      <c r="A20" s="41" t="s">
        <v>93</v>
      </c>
      <c r="B20" s="42"/>
      <c r="C20" s="42"/>
      <c r="D20" s="43"/>
      <c r="E20" s="44">
        <f>SUM(E18,E14,E10,E6)</f>
        <v>100</v>
      </c>
    </row>
    <row r="21" spans="1:8" ht="24.9" customHeight="1" x14ac:dyDescent="0.35">
      <c r="D21" s="2"/>
      <c r="E21" s="2"/>
    </row>
    <row r="22" spans="1:8" s="68" customFormat="1" ht="24" customHeight="1" x14ac:dyDescent="0.35">
      <c r="A22" s="67" t="s">
        <v>148</v>
      </c>
      <c r="D22" s="40"/>
      <c r="E22" s="40"/>
    </row>
    <row r="23" spans="1:8" ht="24.9" customHeight="1" x14ac:dyDescent="0.35">
      <c r="A23" s="101" t="s">
        <v>2</v>
      </c>
      <c r="B23" s="103"/>
      <c r="C23" s="55"/>
      <c r="D23" s="33" t="s">
        <v>71</v>
      </c>
      <c r="E23" s="4" t="s">
        <v>72</v>
      </c>
    </row>
    <row r="24" spans="1:8" ht="24.9" customHeight="1" x14ac:dyDescent="0.35">
      <c r="A24" s="106" t="s">
        <v>18</v>
      </c>
      <c r="B24" s="106"/>
      <c r="C24" s="106"/>
      <c r="D24" s="106"/>
      <c r="E24" s="106"/>
      <c r="G24" s="61" t="s">
        <v>135</v>
      </c>
      <c r="H24" s="63">
        <f>5000*908526</f>
        <v>4542630000</v>
      </c>
    </row>
    <row r="25" spans="1:8" ht="20" customHeight="1" x14ac:dyDescent="0.35">
      <c r="A25" s="91" t="s">
        <v>84</v>
      </c>
      <c r="B25" s="100" t="s">
        <v>81</v>
      </c>
      <c r="C25" s="35"/>
      <c r="D25" s="35" t="s">
        <v>114</v>
      </c>
      <c r="E25" s="31">
        <v>0</v>
      </c>
      <c r="G25" s="2" t="s">
        <v>136</v>
      </c>
      <c r="H25" s="26">
        <v>0</v>
      </c>
    </row>
    <row r="26" spans="1:8" ht="20" customHeight="1" x14ac:dyDescent="0.35">
      <c r="A26" s="91"/>
      <c r="B26" s="100"/>
      <c r="C26" s="39"/>
      <c r="D26" s="39" t="s">
        <v>115</v>
      </c>
      <c r="E26" s="37">
        <v>5</v>
      </c>
      <c r="G26" s="2" t="s">
        <v>137</v>
      </c>
      <c r="H26" s="2">
        <v>180</v>
      </c>
    </row>
    <row r="27" spans="1:8" ht="20" customHeight="1" x14ac:dyDescent="0.35">
      <c r="A27" s="91"/>
      <c r="B27" s="100"/>
      <c r="C27" s="39"/>
      <c r="D27" s="39" t="s">
        <v>116</v>
      </c>
      <c r="E27" s="37">
        <v>8</v>
      </c>
      <c r="G27" s="2" t="s">
        <v>138</v>
      </c>
      <c r="H27" s="2">
        <v>60</v>
      </c>
    </row>
    <row r="28" spans="1:8" ht="20" customHeight="1" x14ac:dyDescent="0.35">
      <c r="A28" s="91"/>
      <c r="B28" s="100"/>
      <c r="C28" s="36"/>
      <c r="D28" s="36" t="s">
        <v>113</v>
      </c>
      <c r="E28" s="32">
        <v>10</v>
      </c>
    </row>
    <row r="29" spans="1:8" ht="20" customHeight="1" x14ac:dyDescent="0.35">
      <c r="A29" s="91" t="s">
        <v>85</v>
      </c>
      <c r="B29" s="100" t="s">
        <v>82</v>
      </c>
      <c r="C29" s="35"/>
      <c r="D29" s="35" t="s">
        <v>94</v>
      </c>
      <c r="E29" s="31">
        <v>0</v>
      </c>
    </row>
    <row r="30" spans="1:8" ht="20" customHeight="1" x14ac:dyDescent="0.35">
      <c r="A30" s="91"/>
      <c r="B30" s="100"/>
      <c r="C30" s="64">
        <f>ROUND((C31/1.2),-3)</f>
        <v>1051535000</v>
      </c>
      <c r="D30" s="39" t="s">
        <v>95</v>
      </c>
      <c r="E30" s="37">
        <v>20</v>
      </c>
    </row>
    <row r="31" spans="1:8" ht="20" customHeight="1" x14ac:dyDescent="0.35">
      <c r="A31" s="91"/>
      <c r="B31" s="100"/>
      <c r="C31" s="64">
        <f>ROUND((C32/1.2),-3)</f>
        <v>1261842000</v>
      </c>
      <c r="D31" s="39" t="s">
        <v>96</v>
      </c>
      <c r="E31" s="37">
        <v>25</v>
      </c>
    </row>
    <row r="32" spans="1:8" ht="20" customHeight="1" x14ac:dyDescent="0.35">
      <c r="A32" s="91"/>
      <c r="B32" s="100"/>
      <c r="C32" s="65">
        <f>ROUND((((H24-(H24*H25))/H26)*H27),-3)</f>
        <v>1514210000</v>
      </c>
      <c r="D32" s="36" t="s">
        <v>97</v>
      </c>
      <c r="E32" s="32">
        <v>30</v>
      </c>
    </row>
    <row r="33" spans="1:5" ht="20" customHeight="1" x14ac:dyDescent="0.35">
      <c r="A33" s="91" t="s">
        <v>86</v>
      </c>
      <c r="B33" s="100" t="s">
        <v>83</v>
      </c>
      <c r="C33" s="35"/>
      <c r="D33" s="35" t="s">
        <v>73</v>
      </c>
      <c r="E33" s="31">
        <v>0</v>
      </c>
    </row>
    <row r="34" spans="1:5" ht="20" customHeight="1" x14ac:dyDescent="0.35">
      <c r="A34" s="91"/>
      <c r="B34" s="100"/>
      <c r="C34" s="64">
        <f>ROUND((C35/1.2),-3)</f>
        <v>1892763000</v>
      </c>
      <c r="D34" s="39" t="s">
        <v>98</v>
      </c>
      <c r="E34" s="37">
        <v>20</v>
      </c>
    </row>
    <row r="35" spans="1:5" ht="20" customHeight="1" x14ac:dyDescent="0.35">
      <c r="A35" s="91"/>
      <c r="B35" s="100"/>
      <c r="C35" s="64">
        <f>ROUND((C36/1.2),-3)</f>
        <v>2271315000</v>
      </c>
      <c r="D35" s="39" t="s">
        <v>99</v>
      </c>
      <c r="E35" s="37">
        <v>25</v>
      </c>
    </row>
    <row r="36" spans="1:5" ht="20" customHeight="1" x14ac:dyDescent="0.35">
      <c r="A36" s="91"/>
      <c r="B36" s="100"/>
      <c r="C36" s="65">
        <f>ROUND(((H24-(H24*H25))*60%),-3)</f>
        <v>2725578000</v>
      </c>
      <c r="D36" s="36" t="s">
        <v>100</v>
      </c>
      <c r="E36" s="32">
        <v>30</v>
      </c>
    </row>
    <row r="37" spans="1:5" ht="24.9" customHeight="1" x14ac:dyDescent="0.35">
      <c r="A37" s="106" t="s">
        <v>21</v>
      </c>
      <c r="B37" s="106"/>
      <c r="C37" s="106"/>
      <c r="D37" s="106"/>
      <c r="E37" s="106"/>
    </row>
    <row r="38" spans="1:5" ht="20" customHeight="1" x14ac:dyDescent="0.35">
      <c r="A38" s="91" t="s">
        <v>89</v>
      </c>
      <c r="B38" s="100" t="s">
        <v>87</v>
      </c>
      <c r="C38" s="35"/>
      <c r="D38" s="35" t="s">
        <v>101</v>
      </c>
      <c r="E38" s="31">
        <v>0</v>
      </c>
    </row>
    <row r="39" spans="1:5" ht="20" customHeight="1" x14ac:dyDescent="0.35">
      <c r="A39" s="91"/>
      <c r="B39" s="100"/>
      <c r="C39" s="39"/>
      <c r="D39" s="39" t="s">
        <v>102</v>
      </c>
      <c r="E39" s="37">
        <v>5</v>
      </c>
    </row>
    <row r="40" spans="1:5" ht="20" customHeight="1" x14ac:dyDescent="0.35">
      <c r="A40" s="91"/>
      <c r="B40" s="100"/>
      <c r="C40" s="39"/>
      <c r="D40" s="39" t="s">
        <v>103</v>
      </c>
      <c r="E40" s="37">
        <v>8</v>
      </c>
    </row>
    <row r="41" spans="1:5" ht="20" customHeight="1" x14ac:dyDescent="0.35">
      <c r="A41" s="91"/>
      <c r="B41" s="100"/>
      <c r="C41" s="36"/>
      <c r="D41" s="36" t="s">
        <v>104</v>
      </c>
      <c r="E41" s="32">
        <v>10</v>
      </c>
    </row>
    <row r="42" spans="1:5" ht="20" customHeight="1" x14ac:dyDescent="0.35">
      <c r="A42" s="91" t="s">
        <v>90</v>
      </c>
      <c r="B42" s="100" t="s">
        <v>88</v>
      </c>
      <c r="C42" s="35"/>
      <c r="D42" s="35" t="s">
        <v>105</v>
      </c>
      <c r="E42" s="31">
        <v>0</v>
      </c>
    </row>
    <row r="43" spans="1:5" ht="20" customHeight="1" x14ac:dyDescent="0.35">
      <c r="A43" s="91"/>
      <c r="B43" s="100"/>
      <c r="C43" s="39"/>
      <c r="D43" s="39" t="s">
        <v>106</v>
      </c>
      <c r="E43" s="37">
        <v>5</v>
      </c>
    </row>
    <row r="44" spans="1:5" ht="20" customHeight="1" x14ac:dyDescent="0.35">
      <c r="A44" s="91"/>
      <c r="B44" s="100"/>
      <c r="C44" s="39"/>
      <c r="D44" s="39" t="s">
        <v>107</v>
      </c>
      <c r="E44" s="37">
        <v>8</v>
      </c>
    </row>
    <row r="45" spans="1:5" ht="20" customHeight="1" x14ac:dyDescent="0.35">
      <c r="A45" s="91"/>
      <c r="B45" s="100"/>
      <c r="C45" s="36"/>
      <c r="D45" s="36" t="s">
        <v>108</v>
      </c>
      <c r="E45" s="32">
        <v>10</v>
      </c>
    </row>
    <row r="46" spans="1:5" ht="24.9" customHeight="1" x14ac:dyDescent="0.35">
      <c r="A46" s="106" t="s">
        <v>23</v>
      </c>
      <c r="B46" s="106"/>
      <c r="C46" s="106"/>
      <c r="D46" s="106"/>
      <c r="E46" s="106"/>
    </row>
    <row r="47" spans="1:5" ht="20" customHeight="1" x14ac:dyDescent="0.35">
      <c r="A47" s="91" t="s">
        <v>91</v>
      </c>
      <c r="B47" s="100" t="s">
        <v>92</v>
      </c>
      <c r="C47" s="35"/>
      <c r="D47" s="35" t="s">
        <v>109</v>
      </c>
      <c r="E47" s="31">
        <v>0</v>
      </c>
    </row>
    <row r="48" spans="1:5" ht="20" customHeight="1" x14ac:dyDescent="0.35">
      <c r="A48" s="91"/>
      <c r="B48" s="100"/>
      <c r="C48" s="39"/>
      <c r="D48" s="39" t="s">
        <v>110</v>
      </c>
      <c r="E48" s="37">
        <v>5</v>
      </c>
    </row>
    <row r="49" spans="1:5" ht="20" customHeight="1" x14ac:dyDescent="0.35">
      <c r="A49" s="91"/>
      <c r="B49" s="100"/>
      <c r="C49" s="39"/>
      <c r="D49" s="39" t="s">
        <v>111</v>
      </c>
      <c r="E49" s="37">
        <v>8</v>
      </c>
    </row>
    <row r="50" spans="1:5" ht="20" customHeight="1" x14ac:dyDescent="0.35">
      <c r="A50" s="91"/>
      <c r="B50" s="100"/>
      <c r="C50" s="36"/>
      <c r="D50" s="36" t="s">
        <v>112</v>
      </c>
      <c r="E50" s="32">
        <v>10</v>
      </c>
    </row>
    <row r="51" spans="1:5" ht="12.65" customHeight="1" x14ac:dyDescent="0.35"/>
    <row r="52" spans="1:5" ht="20" customHeight="1" x14ac:dyDescent="0.35">
      <c r="A52" s="41" t="s">
        <v>93</v>
      </c>
      <c r="B52" s="42"/>
      <c r="C52" s="42"/>
      <c r="D52" s="43"/>
      <c r="E52" s="44">
        <f>SUM(E50,E45,E41,E36,E32,E28)</f>
        <v>100</v>
      </c>
    </row>
    <row r="53" spans="1:5" ht="20" customHeight="1" x14ac:dyDescent="0.35"/>
    <row r="54" spans="1:5" ht="20" customHeight="1" x14ac:dyDescent="0.35"/>
    <row r="55" spans="1:5" ht="20" customHeight="1" x14ac:dyDescent="0.35"/>
    <row r="56" spans="1:5" ht="20" customHeight="1" x14ac:dyDescent="0.35"/>
    <row r="57" spans="1:5" ht="20" customHeight="1" x14ac:dyDescent="0.35"/>
    <row r="58" spans="1:5" ht="20" customHeight="1" x14ac:dyDescent="0.35"/>
    <row r="59" spans="1:5" ht="20" customHeight="1" x14ac:dyDescent="0.35"/>
    <row r="60" spans="1:5" ht="20" customHeight="1" x14ac:dyDescent="0.35"/>
    <row r="61" spans="1:5" ht="20" customHeight="1" x14ac:dyDescent="0.35"/>
    <row r="62" spans="1:5" ht="20" customHeight="1" x14ac:dyDescent="0.35"/>
    <row r="63" spans="1:5" ht="20" customHeight="1" x14ac:dyDescent="0.35"/>
    <row r="64" spans="1:5" ht="20" customHeight="1" x14ac:dyDescent="0.35"/>
    <row r="65" ht="20" customHeight="1" x14ac:dyDescent="0.35"/>
    <row r="66" ht="20" customHeight="1" x14ac:dyDescent="0.35"/>
    <row r="67" ht="20" customHeight="1" x14ac:dyDescent="0.35"/>
    <row r="68" ht="20" customHeight="1" x14ac:dyDescent="0.35"/>
    <row r="69" ht="20" customHeight="1" x14ac:dyDescent="0.35"/>
    <row r="70" ht="20" customHeight="1" x14ac:dyDescent="0.35"/>
    <row r="71" ht="20" customHeight="1" x14ac:dyDescent="0.35"/>
    <row r="72" ht="20" customHeight="1" x14ac:dyDescent="0.35"/>
    <row r="73" ht="20" customHeight="1" x14ac:dyDescent="0.35"/>
    <row r="74" ht="20" customHeight="1" x14ac:dyDescent="0.35"/>
    <row r="75" ht="20" customHeight="1" x14ac:dyDescent="0.35"/>
    <row r="76" ht="20" customHeight="1" x14ac:dyDescent="0.35"/>
    <row r="77" ht="20" customHeight="1" x14ac:dyDescent="0.35"/>
    <row r="78" ht="20" customHeight="1" x14ac:dyDescent="0.35"/>
    <row r="79" ht="20" customHeight="1" x14ac:dyDescent="0.35"/>
    <row r="80" ht="20" customHeight="1" x14ac:dyDescent="0.35"/>
    <row r="81" ht="20" customHeight="1" x14ac:dyDescent="0.35"/>
    <row r="82" ht="20" customHeight="1" x14ac:dyDescent="0.35"/>
    <row r="83" ht="20" customHeight="1" x14ac:dyDescent="0.35"/>
    <row r="84" ht="20" customHeight="1" x14ac:dyDescent="0.35"/>
    <row r="85" ht="20" customHeight="1" x14ac:dyDescent="0.35"/>
    <row r="86" ht="20" customHeight="1" x14ac:dyDescent="0.35"/>
    <row r="87" ht="20" customHeight="1" x14ac:dyDescent="0.35"/>
    <row r="88" ht="20" customHeight="1" x14ac:dyDescent="0.35"/>
    <row r="89" ht="20" customHeight="1" x14ac:dyDescent="0.35"/>
    <row r="90" ht="20" customHeight="1" x14ac:dyDescent="0.35"/>
    <row r="91" ht="20" customHeight="1" x14ac:dyDescent="0.35"/>
    <row r="92" ht="20" customHeight="1" x14ac:dyDescent="0.35"/>
    <row r="93" ht="20" customHeight="1" x14ac:dyDescent="0.35"/>
    <row r="94" ht="20" customHeight="1" x14ac:dyDescent="0.35"/>
    <row r="95" ht="20" customHeight="1" x14ac:dyDescent="0.35"/>
    <row r="96" ht="20" customHeight="1" x14ac:dyDescent="0.35"/>
    <row r="97" ht="20" customHeight="1" x14ac:dyDescent="0.35"/>
    <row r="98" ht="20" customHeight="1" x14ac:dyDescent="0.35"/>
    <row r="99" ht="20" customHeight="1" x14ac:dyDescent="0.35"/>
    <row r="100" ht="20" customHeight="1" x14ac:dyDescent="0.35"/>
    <row r="101" ht="20" customHeight="1" x14ac:dyDescent="0.35"/>
    <row r="102" ht="20" customHeight="1" x14ac:dyDescent="0.35"/>
    <row r="103" ht="20" customHeight="1" x14ac:dyDescent="0.35"/>
    <row r="104" ht="20" customHeight="1" x14ac:dyDescent="0.35"/>
    <row r="105" ht="20" customHeight="1" x14ac:dyDescent="0.35"/>
    <row r="106" ht="20" customHeight="1" x14ac:dyDescent="0.35"/>
    <row r="107" ht="20" customHeight="1" x14ac:dyDescent="0.35"/>
    <row r="108" ht="20" customHeight="1" x14ac:dyDescent="0.35"/>
    <row r="109" ht="20" customHeight="1" x14ac:dyDescent="0.35"/>
    <row r="110" ht="20" customHeight="1" x14ac:dyDescent="0.35"/>
    <row r="111" ht="20" customHeight="1" x14ac:dyDescent="0.35"/>
    <row r="112" ht="20" customHeight="1" x14ac:dyDescent="0.35"/>
    <row r="113" ht="20" customHeight="1" x14ac:dyDescent="0.35"/>
    <row r="114" ht="20" customHeight="1" x14ac:dyDescent="0.35"/>
    <row r="115" ht="20" customHeight="1" x14ac:dyDescent="0.35"/>
    <row r="116" ht="20" customHeight="1" x14ac:dyDescent="0.35"/>
    <row r="117" ht="20" customHeight="1" x14ac:dyDescent="0.35"/>
    <row r="118" ht="20" customHeight="1" x14ac:dyDescent="0.35"/>
  </sheetData>
  <mergeCells count="24">
    <mergeCell ref="A3:A6"/>
    <mergeCell ref="B3:B6"/>
    <mergeCell ref="A7:A10"/>
    <mergeCell ref="B7:B10"/>
    <mergeCell ref="A11:A14"/>
    <mergeCell ref="B11:B14"/>
    <mergeCell ref="A38:A41"/>
    <mergeCell ref="B38:B41"/>
    <mergeCell ref="A15:A18"/>
    <mergeCell ref="B15:B18"/>
    <mergeCell ref="A23:B23"/>
    <mergeCell ref="A24:E24"/>
    <mergeCell ref="A25:A28"/>
    <mergeCell ref="B25:B28"/>
    <mergeCell ref="A29:A32"/>
    <mergeCell ref="B29:B32"/>
    <mergeCell ref="A33:A36"/>
    <mergeCell ref="B33:B36"/>
    <mergeCell ref="A37:E37"/>
    <mergeCell ref="A42:A45"/>
    <mergeCell ref="B42:B45"/>
    <mergeCell ref="A46:E46"/>
    <mergeCell ref="A47:A50"/>
    <mergeCell ref="B47:B5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10EA3B5DF2645499C822736EA771A22" ma:contentTypeVersion="11" ma:contentTypeDescription="Crear nuevo documento." ma:contentTypeScope="" ma:versionID="71e8d7d7d78b1fae67c3f61e6662132a">
  <xsd:schema xmlns:xsd="http://www.w3.org/2001/XMLSchema" xmlns:xs="http://www.w3.org/2001/XMLSchema" xmlns:p="http://schemas.microsoft.com/office/2006/metadata/properties" xmlns:ns3="0f5ca7fd-cc3b-4e00-8edb-80db92351f62" xmlns:ns4="71e2e24c-a99d-4c68-8e00-9a912d88afb7" targetNamespace="http://schemas.microsoft.com/office/2006/metadata/properties" ma:root="true" ma:fieldsID="4839d8d46634a5612a028ba56dd7deb9" ns3:_="" ns4:_="">
    <xsd:import namespace="0f5ca7fd-cc3b-4e00-8edb-80db92351f62"/>
    <xsd:import namespace="71e2e24c-a99d-4c68-8e00-9a912d88afb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5ca7fd-cc3b-4e00-8edb-80db92351f6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e2e24c-a99d-4c68-8e00-9a912d88afb7"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description="" ma:internalName="SharedWithDetails" ma:readOnly="true">
      <xsd:simpleType>
        <xsd:restriction base="dms:Note">
          <xsd:maxLength value="255"/>
        </xsd:restriction>
      </xsd:simpleType>
    </xsd:element>
    <xsd:element name="SharingHintHash" ma:index="12" nillable="true" ma:displayName="Hash de la sugerencia para compartir"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6E31F2-4C2C-4783-BDA6-BD0B4605BD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5ca7fd-cc3b-4e00-8edb-80db92351f62"/>
    <ds:schemaRef ds:uri="71e2e24c-a99d-4c68-8e00-9a912d88af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D74995-C840-4435-9A44-ECA220A5B7DC}">
  <ds:schemaRefs>
    <ds:schemaRef ds:uri="http://schemas.openxmlformats.org/package/2006/metadata/core-properties"/>
    <ds:schemaRef ds:uri="http://www.w3.org/XML/1998/namespace"/>
    <ds:schemaRef ds:uri="http://purl.org/dc/terms/"/>
    <ds:schemaRef ds:uri="http://schemas.microsoft.com/office/2006/metadata/properties"/>
    <ds:schemaRef ds:uri="http://purl.org/dc/dcmitype/"/>
    <ds:schemaRef ds:uri="http://schemas.microsoft.com/office/2006/documentManagement/types"/>
    <ds:schemaRef ds:uri="http://schemas.microsoft.com/office/infopath/2007/PartnerControls"/>
    <ds:schemaRef ds:uri="71e2e24c-a99d-4c68-8e00-9a912d88afb7"/>
    <ds:schemaRef ds:uri="0f5ca7fd-cc3b-4e00-8edb-80db92351f62"/>
    <ds:schemaRef ds:uri="http://purl.org/dc/elements/1.1/"/>
  </ds:schemaRefs>
</ds:datastoreItem>
</file>

<file path=customXml/itemProps3.xml><?xml version="1.0" encoding="utf-8"?>
<ds:datastoreItem xmlns:ds="http://schemas.openxmlformats.org/officeDocument/2006/customXml" ds:itemID="{6F8F2FEE-7204-4763-A0F2-E22A44EACC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Encabezado</vt:lpstr>
      <vt:lpstr>Aproximación Cifras</vt:lpstr>
      <vt:lpstr>Indicadores</vt:lpstr>
      <vt:lpstr>Hoja1</vt:lpstr>
      <vt:lpstr>Cálculo CTN y PN</vt:lpstr>
      <vt:lpstr>Cuantías</vt:lpstr>
      <vt:lpstr>Calificación por Puntos</vt:lpstr>
      <vt:lpstr>Resumen</vt:lpstr>
      <vt:lpstr>Evaluación por Puntos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JULIETH RIVERA REYES</dc:creator>
  <cp:lastModifiedBy>Luis Gabriel</cp:lastModifiedBy>
  <cp:lastPrinted>2020-08-24T21:05:55Z</cp:lastPrinted>
  <dcterms:created xsi:type="dcterms:W3CDTF">2019-09-12T12:47:24Z</dcterms:created>
  <dcterms:modified xsi:type="dcterms:W3CDTF">2023-04-17T22:26:55Z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0x010100A10EA3B5DF2645499C822736EA771A22</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666bb131-2344-48ed-84db-fe1e84a9fae2_Enabled">
    <vt:lpwstr>true</vt:lpwstr>
  </property>
  <property fmtid="{D5CDD505-2E9C-101B-9397-08002B2CF9AE}" pid="6" name="MSIP_Label_666bb131-2344-48ed-84db-fe1e84a9fae2_SetDate">
    <vt:lpwstr>2021-07-22T19:38:47Z</vt:lpwstr>
  </property>
  <property fmtid="{D5CDD505-2E9C-101B-9397-08002B2CF9AE}" pid="7" name="MSIP_Label_666bb131-2344-48ed-84db-fe1e84a9fae2_Method">
    <vt:lpwstr>Standard</vt:lpwstr>
  </property>
  <property fmtid="{D5CDD505-2E9C-101B-9397-08002B2CF9AE}" pid="8" name="MSIP_Label_666bb131-2344-48ed-84db-fe1e84a9fae2_Name">
    <vt:lpwstr>666bb131-2344-48ed-84db-fe1e84a9fae2</vt:lpwstr>
  </property>
  <property fmtid="{D5CDD505-2E9C-101B-9397-08002B2CF9AE}" pid="9" name="MSIP_Label_666bb131-2344-48ed-84db-fe1e84a9fae2_SiteId">
    <vt:lpwstr>bf1ce8b5-5d39-4bc5-ad6e-07b3e4d7d67a</vt:lpwstr>
  </property>
  <property fmtid="{D5CDD505-2E9C-101B-9397-08002B2CF9AE}" pid="10" name="MSIP_Label_666bb131-2344-48ed-84db-fe1e84a9fae2_ActionId">
    <vt:lpwstr>3e95a7be-2f6c-496f-87c7-b89015bc35c8</vt:lpwstr>
  </property>
  <property fmtid="{D5CDD505-2E9C-101B-9397-08002B2CF9AE}" pid="11" name="MSIP_Label_666bb131-2344-48ed-84db-fe1e84a9fae2_ContentBits">
    <vt:lpwstr>0</vt:lpwstr>
  </property>
</Properties>
</file>