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omments2.xml" ContentType="application/vnd.openxmlformats-officedocument.spreadsheetml.comments+xml"/>
  <Override PartName="/xl/drawings/drawing3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3.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4.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45.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46.xml" ContentType="application/vnd.openxmlformats-officedocument.drawing+xml"/>
  <Override PartName="/xl/comments3.xml" ContentType="application/vnd.openxmlformats-officedocument.spreadsheetml.comments+xml"/>
  <Override PartName="/xl/drawings/drawing47.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54.xml" ContentType="application/vnd.openxmlformats-officedocument.drawing+xml"/>
  <Override PartName="/xl/comments4.xml" ContentType="application/vnd.openxmlformats-officedocument.spreadsheetml.comments+xml"/>
  <Override PartName="/xl/drawings/drawing55.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R\Google Drive\ESSMAR\MECI\Planeacion Estrategica-ESSMAR\plan de accion\PLAN DE ACCION 2020\"/>
    </mc:Choice>
  </mc:AlternateContent>
  <bookViews>
    <workbookView xWindow="0" yWindow="0" windowWidth="20295" windowHeight="7650" activeTab="3"/>
  </bookViews>
  <sheets>
    <sheet name="PRIMER AVANCE" sheetId="2" r:id="rId1"/>
    <sheet name="SEGUNDO AVANCE" sheetId="3" r:id="rId2"/>
    <sheet name="TERCER AVANCE" sheetId="4" r:id="rId3"/>
    <sheet name="PLAN DE ACCION" sheetId="1" r:id="rId4"/>
    <sheet name="PLAN OPERATIVO ACUEDUCTO" sheetId="5" r:id="rId5"/>
    <sheet name="ACUEDUCTO_1" sheetId="6" r:id="rId6"/>
    <sheet name="PLAN OPERATIVO ALCANTARILLADO" sheetId="7" r:id="rId7"/>
    <sheet name="ALCANTARILLADO_1" sheetId="8" r:id="rId8"/>
    <sheet name="PLAN OPERATIVO ASEO" sheetId="9" r:id="rId9"/>
    <sheet name="ASEO_1" sheetId="10" r:id="rId10"/>
    <sheet name="PLAN DE ACCION APROVECHAMIENTO " sheetId="11" r:id="rId11"/>
    <sheet name="APROVECHAMIENTO_2" sheetId="12" r:id="rId12"/>
    <sheet name="PLAN OPERATIVO ACT. COMP." sheetId="13" r:id="rId13"/>
    <sheet name="ACT. COMPLEMENTARIAS_1" sheetId="14" r:id="rId14"/>
    <sheet name="PLAN DE ACCION PORTAFOLIO" sheetId="16" r:id="rId15"/>
    <sheet name="ACT. COMPLEMENTARIAS_2" sheetId="17" r:id="rId16"/>
    <sheet name="PLAN OPERATIVO DE ALUMBRADO " sheetId="18" r:id="rId17"/>
    <sheet name="ALUMBRADO_1" sheetId="19" r:id="rId18"/>
    <sheet name="PLANEACION ESTRATEGICA_1" sheetId="22" r:id="rId19"/>
    <sheet name="PLAN COMUNICACIONES" sheetId="20" r:id="rId20"/>
    <sheet name="COMUNICACIONES_1" sheetId="21" r:id="rId21"/>
    <sheet name="PLAN PREVISION TH" sheetId="23" r:id="rId22"/>
    <sheet name="GEST. CAPITAL HUMANO_1" sheetId="24" r:id="rId23"/>
    <sheet name="PLAN ESTRATEGICO TH" sheetId="25" r:id="rId24"/>
    <sheet name="GEST. CAPITAL HUMANO_2" sheetId="26" r:id="rId25"/>
    <sheet name="PLAN DE CAPACITACION TH" sheetId="28" r:id="rId26"/>
    <sheet name="GEST. CAPITAL HUMANO_3" sheetId="29" r:id="rId27"/>
    <sheet name="PLAN DE INCENTIVOS" sheetId="56" r:id="rId28"/>
    <sheet name="GEST. CAPITAL HUMANO_4" sheetId="57" r:id="rId29"/>
    <sheet name="PSST 2020" sheetId="27" r:id="rId30"/>
    <sheet name="GEST. CAPITAL HUMANO_5" sheetId="30" r:id="rId31"/>
    <sheet name="PAA 2020" sheetId="39" r:id="rId32"/>
    <sheet name="GEST. ADMINISTRATIVA" sheetId="45" r:id="rId33"/>
    <sheet name="PLAN DE ACCION JURIDICA" sheetId="31" r:id="rId34"/>
    <sheet name="GEST. JURIDICA_1" sheetId="32" r:id="rId35"/>
    <sheet name="PLAN DE ACCION CONTRATACION" sheetId="33" r:id="rId36"/>
    <sheet name="GEST.CONTRACTUAL_1" sheetId="34" r:id="rId37"/>
    <sheet name="PLAN DE ACCION ALMACEN" sheetId="41" r:id="rId38"/>
    <sheet name="ALMACEN_1" sheetId="42" r:id="rId39"/>
    <sheet name="PLAN DE ACCION GEST. COMERCIAL" sheetId="43" r:id="rId40"/>
    <sheet name="COMERCIAL_1" sheetId="44" r:id="rId41"/>
    <sheet name="PLAN GES. ATENCION AL CIUDADANO" sheetId="35" r:id="rId42"/>
    <sheet name="GEST. ATENC.CIUDADANO_1" sheetId="36" r:id="rId43"/>
    <sheet name="GEST. DISCIPLINARIA_1" sheetId="37" r:id="rId44"/>
    <sheet name="GEST. DISCIPLINARIA_2" sheetId="38" r:id="rId45"/>
    <sheet name="GES. FINANZAS PUBLICAS_1" sheetId="40" r:id="rId46"/>
    <sheet name="PETI 2020" sheetId="46" r:id="rId47"/>
    <sheet name="GEST. TIC_1" sheetId="47" r:id="rId48"/>
    <sheet name="PLAN TRATAMIENTO RIESGOS 2020" sheetId="52" r:id="rId49"/>
    <sheet name="GEST. TIC_2" sheetId="53" r:id="rId50"/>
    <sheet name="PLAN SEGURIDAD INFORMACION 2020" sheetId="54" r:id="rId51"/>
    <sheet name="GEST.TIC_3" sheetId="55" r:id="rId52"/>
    <sheet name="PINAR 2020" sheetId="48" r:id="rId53"/>
    <sheet name="GEST. DOCUMENTAL_1" sheetId="49" r:id="rId54"/>
    <sheet name="PLAN ANTICORRUPCION 2020" sheetId="50" r:id="rId55"/>
    <sheet name="CONTROL Y MEJORA_1" sheetId="51"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B8" i="57"/>
  <c r="B7" i="57"/>
  <c r="B6" i="57"/>
  <c r="F62" i="56"/>
  <c r="F61" i="56"/>
  <c r="F60" i="56"/>
  <c r="F59" i="56"/>
  <c r="C9" i="57"/>
  <c r="B9" i="57" l="1"/>
  <c r="F55" i="56" l="1"/>
  <c r="G55" i="56" l="1"/>
  <c r="I55" i="56" s="1"/>
  <c r="K55" i="56" s="1"/>
  <c r="M53" i="56"/>
  <c r="M50" i="56"/>
  <c r="M49" i="56"/>
  <c r="M47" i="56"/>
  <c r="M44" i="56"/>
  <c r="M41" i="56"/>
  <c r="M38" i="56"/>
  <c r="M35" i="56"/>
  <c r="M32" i="56"/>
  <c r="M29" i="56"/>
  <c r="M28" i="56"/>
  <c r="M27" i="56"/>
  <c r="M26" i="56"/>
  <c r="M25" i="56"/>
  <c r="M24" i="56"/>
  <c r="M23" i="56"/>
  <c r="M22" i="56"/>
  <c r="M21" i="56"/>
  <c r="M20" i="56"/>
  <c r="M19" i="56"/>
  <c r="M18" i="56"/>
  <c r="M17" i="56"/>
  <c r="M16" i="56"/>
  <c r="M15" i="56"/>
  <c r="M14" i="56"/>
  <c r="M13" i="56"/>
  <c r="M12" i="56"/>
  <c r="M11" i="56"/>
  <c r="M10" i="56"/>
  <c r="M9" i="56"/>
  <c r="M8" i="56"/>
  <c r="M7" i="56"/>
  <c r="M6" i="56"/>
  <c r="F110" i="51" l="1"/>
  <c r="F109" i="51"/>
  <c r="F108" i="51"/>
  <c r="F107" i="51"/>
  <c r="F60" i="51"/>
  <c r="F59" i="51"/>
  <c r="F58" i="51"/>
  <c r="F57" i="51"/>
  <c r="F10" i="51"/>
  <c r="F9" i="51"/>
  <c r="F8" i="51"/>
  <c r="F7" i="51"/>
  <c r="B8" i="49"/>
  <c r="B7" i="49"/>
  <c r="B6" i="49"/>
  <c r="B8" i="53"/>
  <c r="B7" i="53"/>
  <c r="B6" i="53"/>
  <c r="B8" i="47" l="1"/>
  <c r="B7" i="47"/>
  <c r="B6" i="47"/>
  <c r="C9" i="36"/>
  <c r="B8" i="36"/>
  <c r="B7" i="36"/>
  <c r="B6" i="36"/>
  <c r="B8" i="44"/>
  <c r="B7" i="44"/>
  <c r="B6" i="44"/>
  <c r="B8" i="42"/>
  <c r="B7" i="42"/>
  <c r="B6" i="42"/>
  <c r="B8" i="34"/>
  <c r="B7" i="34"/>
  <c r="B6" i="34"/>
  <c r="B8" i="55"/>
  <c r="B7" i="55"/>
  <c r="B6" i="55"/>
  <c r="C9" i="55"/>
  <c r="G12" i="54"/>
  <c r="I12" i="54"/>
  <c r="K12" i="54" s="1"/>
  <c r="F12" i="54"/>
  <c r="M10" i="54"/>
  <c r="M7" i="54"/>
  <c r="M6" i="54"/>
  <c r="B9" i="55" l="1"/>
  <c r="G10" i="41" l="1"/>
  <c r="F9" i="33"/>
  <c r="B6" i="32"/>
  <c r="B8" i="32"/>
  <c r="B7" i="32"/>
  <c r="H12" i="31"/>
  <c r="J12" i="31" s="1"/>
  <c r="F12" i="31"/>
  <c r="B8" i="30"/>
  <c r="B6" i="30"/>
  <c r="B7" i="30"/>
  <c r="B8" i="29"/>
  <c r="B7" i="29"/>
  <c r="B6" i="29"/>
  <c r="B8" i="26"/>
  <c r="B7" i="26"/>
  <c r="B6" i="26"/>
  <c r="B8" i="24"/>
  <c r="B7" i="24"/>
  <c r="B6" i="24"/>
  <c r="G23" i="20"/>
  <c r="B8" i="21"/>
  <c r="B7" i="21"/>
  <c r="B6" i="21"/>
  <c r="B8" i="19"/>
  <c r="B7" i="19"/>
  <c r="B6" i="19"/>
  <c r="G15" i="18"/>
  <c r="G27" i="16"/>
  <c r="B8" i="17"/>
  <c r="B7" i="17"/>
  <c r="B6" i="17"/>
  <c r="B8" i="14"/>
  <c r="B7" i="14"/>
  <c r="B6" i="14"/>
  <c r="C9" i="12"/>
  <c r="B8" i="12"/>
  <c r="B7" i="12"/>
  <c r="B6" i="12"/>
  <c r="B8" i="10"/>
  <c r="B7" i="10"/>
  <c r="B6" i="10"/>
  <c r="G31" i="9"/>
  <c r="I31" i="9" s="1"/>
  <c r="B8" i="8"/>
  <c r="B7" i="8"/>
  <c r="B6" i="8"/>
  <c r="B8" i="6"/>
  <c r="B7" i="6"/>
  <c r="B6" i="6"/>
  <c r="I18" i="5"/>
  <c r="G18" i="5"/>
  <c r="B9" i="29" l="1"/>
  <c r="B9" i="14"/>
  <c r="B9" i="10"/>
  <c r="B9" i="6"/>
  <c r="B9" i="53"/>
  <c r="G18" i="52" l="1"/>
  <c r="I18" i="52" s="1"/>
  <c r="K18" i="52" s="1"/>
  <c r="F18" i="52"/>
  <c r="M15" i="52"/>
  <c r="M12" i="52"/>
  <c r="M9" i="52"/>
  <c r="M6" i="52"/>
  <c r="N21" i="1" l="1"/>
  <c r="D18" i="4"/>
  <c r="D18" i="3"/>
  <c r="D18" i="2"/>
  <c r="M42" i="50"/>
  <c r="M32" i="50"/>
  <c r="M18" i="50"/>
  <c r="M10" i="50"/>
  <c r="G111" i="51"/>
  <c r="G61" i="51"/>
  <c r="G11" i="51"/>
  <c r="F11" i="51" l="1"/>
  <c r="H6" i="51" s="1"/>
  <c r="F61" i="51"/>
  <c r="H56" i="51" s="1"/>
  <c r="F111" i="51" l="1"/>
  <c r="H106" i="51" s="1"/>
  <c r="C9" i="49" l="1"/>
  <c r="B9" i="49"/>
  <c r="I10" i="48"/>
  <c r="K10" i="48" s="1"/>
  <c r="G10" i="48"/>
  <c r="F10" i="48"/>
  <c r="M8" i="48"/>
  <c r="M7" i="48"/>
  <c r="M6" i="48"/>
  <c r="C9" i="47" l="1"/>
  <c r="B9" i="47"/>
  <c r="K17" i="46"/>
  <c r="I17" i="46"/>
  <c r="G17" i="46"/>
  <c r="F17" i="46"/>
  <c r="M16" i="46"/>
  <c r="M15" i="46"/>
  <c r="M14" i="46"/>
  <c r="M13" i="46"/>
  <c r="M12" i="46"/>
  <c r="M11" i="46"/>
  <c r="M10" i="46"/>
  <c r="M9" i="46"/>
  <c r="M8" i="46"/>
  <c r="M7" i="46"/>
  <c r="M6" i="46"/>
  <c r="C9" i="45" l="1"/>
  <c r="B8" i="45"/>
  <c r="B7" i="45"/>
  <c r="B6" i="45"/>
  <c r="B9" i="45" s="1"/>
  <c r="C9" i="22" l="1"/>
  <c r="B9" i="22"/>
  <c r="B9" i="44" l="1"/>
  <c r="I57" i="43"/>
  <c r="K57" i="43" s="1"/>
  <c r="G57" i="43"/>
  <c r="F57" i="43"/>
  <c r="M54" i="43"/>
  <c r="M51" i="43"/>
  <c r="M48" i="43"/>
  <c r="M45" i="43"/>
  <c r="M42" i="43"/>
  <c r="M39" i="43"/>
  <c r="M36" i="43"/>
  <c r="M33" i="43"/>
  <c r="M30" i="43"/>
  <c r="M27" i="43"/>
  <c r="M24" i="43"/>
  <c r="M21" i="43"/>
  <c r="M18" i="43"/>
  <c r="M15" i="43"/>
  <c r="M12" i="43"/>
  <c r="M9" i="43"/>
  <c r="M6" i="43"/>
  <c r="B9" i="42" l="1"/>
  <c r="I10" i="41"/>
  <c r="K10" i="41" s="1"/>
  <c r="F10" i="41"/>
  <c r="M9" i="41"/>
  <c r="M6" i="41"/>
  <c r="C9" i="40" l="1"/>
  <c r="B9" i="40"/>
  <c r="I37" i="39"/>
  <c r="H37" i="39"/>
  <c r="C12" i="39"/>
  <c r="C9" i="38" l="1"/>
  <c r="B9" i="38"/>
  <c r="C9" i="37"/>
  <c r="B9" i="36"/>
  <c r="H18" i="35"/>
  <c r="J18" i="35" s="1"/>
  <c r="F18" i="35"/>
  <c r="E18" i="35"/>
  <c r="L15" i="35"/>
  <c r="L12" i="35"/>
  <c r="L9" i="35"/>
  <c r="L6" i="35"/>
  <c r="B9" i="37" l="1"/>
  <c r="C9" i="34" l="1"/>
  <c r="H9" i="33"/>
  <c r="J9" i="33" s="1"/>
  <c r="E9" i="33"/>
  <c r="L6" i="33"/>
  <c r="B9" i="34" l="1"/>
  <c r="C9" i="32"/>
  <c r="E12" i="31" l="1"/>
  <c r="L9" i="31"/>
  <c r="L6" i="31"/>
  <c r="C9" i="30" l="1"/>
  <c r="B9" i="30"/>
  <c r="C9" i="29"/>
  <c r="K33" i="28"/>
  <c r="I33" i="28"/>
  <c r="G33" i="28"/>
  <c r="F33" i="28"/>
  <c r="M32" i="28"/>
  <c r="M31" i="28"/>
  <c r="M30" i="28"/>
  <c r="M29" i="28"/>
  <c r="M28" i="28"/>
  <c r="M27" i="28"/>
  <c r="M26" i="28"/>
  <c r="M25" i="28"/>
  <c r="M24" i="28"/>
  <c r="M23" i="28"/>
  <c r="M22" i="28"/>
  <c r="M21" i="28"/>
  <c r="M20" i="28"/>
  <c r="M19" i="28"/>
  <c r="M18" i="28"/>
  <c r="M17" i="28"/>
  <c r="M16" i="28"/>
  <c r="M15" i="28"/>
  <c r="M14" i="28"/>
  <c r="M13" i="28"/>
  <c r="M12" i="28"/>
  <c r="M11" i="28"/>
  <c r="M10" i="28"/>
  <c r="M9" i="28"/>
  <c r="M8" i="28"/>
  <c r="M7" i="28"/>
  <c r="M6" i="28"/>
  <c r="B9" i="32" l="1"/>
  <c r="C9" i="26"/>
  <c r="G27" i="25"/>
  <c r="I27" i="25" s="1"/>
  <c r="K27" i="25" s="1"/>
  <c r="F27" i="25"/>
  <c r="M24" i="25"/>
  <c r="M23" i="25"/>
  <c r="M22" i="25"/>
  <c r="M20" i="25"/>
  <c r="M17" i="25"/>
  <c r="M16" i="25"/>
  <c r="M13" i="25"/>
  <c r="M10" i="25"/>
  <c r="M8" i="25"/>
  <c r="M6" i="25"/>
  <c r="B9" i="26" l="1"/>
  <c r="C9" i="24"/>
  <c r="B9" i="24"/>
  <c r="G9" i="23"/>
  <c r="I9" i="23" s="1"/>
  <c r="K9" i="23" s="1"/>
  <c r="F9" i="23"/>
  <c r="M6" i="23"/>
  <c r="C9" i="21" l="1"/>
  <c r="I23" i="20"/>
  <c r="K23" i="20" s="1"/>
  <c r="F23" i="20"/>
  <c r="M20" i="20"/>
  <c r="M17" i="20"/>
  <c r="M14" i="20"/>
  <c r="M11" i="20"/>
  <c r="M8" i="20"/>
  <c r="M6" i="20"/>
  <c r="B9" i="21" l="1"/>
  <c r="C9" i="19"/>
  <c r="B9" i="19"/>
  <c r="I15" i="18"/>
  <c r="K15" i="18" s="1"/>
  <c r="F15" i="18"/>
  <c r="M14" i="18"/>
  <c r="M13" i="18"/>
  <c r="M12" i="18"/>
  <c r="M9" i="18"/>
  <c r="M6" i="18"/>
  <c r="C9" i="17" l="1"/>
  <c r="I27" i="16"/>
  <c r="K27" i="16" s="1"/>
  <c r="F27" i="16"/>
  <c r="M24" i="16"/>
  <c r="M21" i="16"/>
  <c r="M18" i="16"/>
  <c r="M15" i="16"/>
  <c r="M12" i="16"/>
  <c r="M9" i="16"/>
  <c r="M8" i="16"/>
  <c r="M7" i="16"/>
  <c r="M6" i="16"/>
  <c r="B9" i="17" l="1"/>
  <c r="C9" i="14"/>
  <c r="G24" i="13"/>
  <c r="I24" i="13" s="1"/>
  <c r="K24" i="13" s="1"/>
  <c r="M21" i="13"/>
  <c r="M18" i="13"/>
  <c r="M15" i="13"/>
  <c r="M12" i="13"/>
  <c r="M9" i="13"/>
  <c r="M6" i="13"/>
  <c r="B9" i="12" l="1"/>
  <c r="G46" i="11"/>
  <c r="I46" i="11" s="1"/>
  <c r="K46" i="11" s="1"/>
  <c r="F46" i="11"/>
  <c r="M43" i="11"/>
  <c r="M40" i="11"/>
  <c r="M37" i="11"/>
  <c r="M36" i="11"/>
  <c r="M33" i="11"/>
  <c r="M30" i="11"/>
  <c r="M29" i="11"/>
  <c r="M27" i="11"/>
  <c r="M24" i="11"/>
  <c r="M21" i="11"/>
  <c r="M18" i="11"/>
  <c r="M15" i="11"/>
  <c r="M13" i="11"/>
  <c r="M12" i="11"/>
  <c r="M9" i="11"/>
  <c r="M6" i="11"/>
  <c r="C9" i="10" l="1"/>
  <c r="K31" i="9"/>
  <c r="F31" i="9"/>
  <c r="M28" i="9"/>
  <c r="M25" i="9"/>
  <c r="M22" i="9"/>
  <c r="M19" i="9"/>
  <c r="M16" i="9"/>
  <c r="M15" i="9"/>
  <c r="M12" i="9"/>
  <c r="M9" i="9"/>
  <c r="M8" i="9"/>
  <c r="M6" i="9"/>
  <c r="C9" i="8" l="1"/>
  <c r="G15" i="7"/>
  <c r="I15" i="7" s="1"/>
  <c r="K15" i="7" s="1"/>
  <c r="F15" i="7"/>
  <c r="M12" i="7"/>
  <c r="M9" i="7"/>
  <c r="M6" i="7"/>
  <c r="B9" i="8" l="1"/>
  <c r="K18" i="5"/>
  <c r="F18" i="5"/>
  <c r="M15" i="5"/>
  <c r="M12" i="5"/>
  <c r="M9" i="5"/>
  <c r="M6" i="5"/>
  <c r="D25" i="4" l="1"/>
  <c r="D24" i="4"/>
  <c r="D23" i="4"/>
  <c r="D21" i="4"/>
  <c r="D20" i="4"/>
  <c r="D19" i="4"/>
  <c r="D17" i="4"/>
  <c r="D16" i="4"/>
  <c r="D15" i="4"/>
  <c r="D14" i="4"/>
  <c r="D13" i="4"/>
  <c r="D12" i="4"/>
  <c r="D11" i="4"/>
  <c r="D10" i="4"/>
  <c r="D9" i="4"/>
  <c r="D8" i="4"/>
  <c r="D7" i="4"/>
  <c r="D22" i="4"/>
  <c r="D143" i="2"/>
  <c r="D94" i="2"/>
  <c r="D93" i="2"/>
  <c r="D92" i="2"/>
  <c r="D91" i="2"/>
  <c r="D90" i="2"/>
  <c r="D89" i="2"/>
  <c r="D88" i="2"/>
  <c r="D87" i="2"/>
  <c r="D85" i="2"/>
  <c r="D84" i="2"/>
  <c r="D83" i="2"/>
  <c r="D82" i="2"/>
  <c r="D81" i="2"/>
  <c r="D80" i="2"/>
  <c r="D79" i="2"/>
  <c r="D78" i="2"/>
  <c r="D77" i="2"/>
  <c r="D76" i="2"/>
  <c r="D25" i="2"/>
  <c r="D24" i="2"/>
  <c r="D23" i="2"/>
  <c r="D21" i="2"/>
  <c r="D20" i="2"/>
  <c r="D19" i="2"/>
  <c r="D17" i="2"/>
  <c r="D16" i="2"/>
  <c r="D15" i="2"/>
  <c r="D14" i="2"/>
  <c r="D13" i="2"/>
  <c r="D12" i="2"/>
  <c r="D11" i="2"/>
  <c r="D10" i="2"/>
  <c r="D9" i="2"/>
  <c r="D8" i="2"/>
  <c r="D7" i="2"/>
  <c r="D22" i="2"/>
  <c r="D25" i="3"/>
  <c r="D24" i="3"/>
  <c r="D23" i="3"/>
  <c r="D21" i="3"/>
  <c r="D20" i="3"/>
  <c r="D19" i="3"/>
  <c r="D17" i="3"/>
  <c r="D16" i="3"/>
  <c r="D15" i="3"/>
  <c r="D14" i="3"/>
  <c r="D13" i="3"/>
  <c r="D12" i="3"/>
  <c r="D11" i="3"/>
  <c r="D10" i="3"/>
  <c r="D9" i="3"/>
  <c r="D8" i="3"/>
  <c r="D7" i="3"/>
  <c r="F26" i="4"/>
  <c r="E26" i="4"/>
  <c r="E26" i="2"/>
  <c r="E26" i="3"/>
  <c r="D26" i="4" l="1"/>
  <c r="A28" i="4" s="1"/>
  <c r="D22" i="3"/>
  <c r="D26" i="3" s="1"/>
  <c r="A28" i="3" s="1"/>
  <c r="F26" i="3"/>
  <c r="G33" i="1"/>
  <c r="K33" i="1"/>
  <c r="I33" i="1"/>
  <c r="F26" i="2" l="1"/>
  <c r="N32" i="1"/>
  <c r="N31" i="1"/>
  <c r="N28" i="1"/>
  <c r="N27" i="1"/>
  <c r="N25" i="1"/>
  <c r="N24" i="1"/>
  <c r="N23" i="1"/>
  <c r="N22" i="1"/>
  <c r="N20" i="1"/>
  <c r="N19" i="1"/>
  <c r="N14" i="1"/>
  <c r="N13" i="1"/>
  <c r="N12" i="1"/>
  <c r="N11" i="1"/>
  <c r="N9" i="1"/>
  <c r="N7" i="1"/>
  <c r="N6" i="1"/>
  <c r="N5" i="1"/>
  <c r="D153" i="2" l="1"/>
  <c r="D152" i="2"/>
  <c r="D151" i="2"/>
  <c r="D150" i="2"/>
  <c r="D149" i="2"/>
  <c r="D148" i="2"/>
  <c r="D147" i="2"/>
  <c r="D146" i="2"/>
  <c r="D145" i="2"/>
  <c r="D144" i="2"/>
  <c r="D142" i="2"/>
  <c r="D141" i="2"/>
  <c r="D140" i="2"/>
  <c r="D139" i="2"/>
  <c r="D138" i="2"/>
  <c r="D137" i="2"/>
  <c r="D136" i="2"/>
  <c r="F154" i="2"/>
  <c r="F95" i="2"/>
  <c r="D26" i="2" l="1"/>
  <c r="D95" i="2" s="1"/>
  <c r="D154" i="2" s="1"/>
  <c r="A156" i="2" s="1"/>
  <c r="M33" i="1"/>
  <c r="A28" i="2" l="1"/>
  <c r="A97" i="2"/>
</calcChain>
</file>

<file path=xl/comments1.xml><?xml version="1.0" encoding="utf-8"?>
<comments xmlns="http://schemas.openxmlformats.org/spreadsheetml/2006/main">
  <authors>
    <author>Nelvis</author>
  </authors>
  <commentList>
    <comment ref="C4" authorId="0" shapeId="0">
      <text>
        <r>
          <rPr>
            <b/>
            <sz val="9"/>
            <color indexed="81"/>
            <rFont val="Tahoma"/>
            <family val="2"/>
          </rPr>
          <t xml:space="preserve">GESTIONAMOS ACG:
</t>
        </r>
        <r>
          <rPr>
            <sz val="9"/>
            <color indexed="81"/>
            <rFont val="Tahoma"/>
            <family val="2"/>
          </rPr>
          <t xml:space="preserve">establecer objetivos medibles y alcanzables que determinen  el mejoramiento continuo del proceso </t>
        </r>
      </text>
    </comment>
    <comment ref="D4" authorId="0" shapeId="0">
      <text>
        <r>
          <rPr>
            <b/>
            <sz val="12"/>
            <color indexed="81"/>
            <rFont val="Tahoma"/>
            <family val="2"/>
          </rPr>
          <t xml:space="preserve">GESTIONAMOS ACG:
</t>
        </r>
        <r>
          <rPr>
            <sz val="12"/>
            <color indexed="81"/>
            <rFont val="Tahoma"/>
            <family val="2"/>
          </rPr>
          <t>Actividades que daran cumplimiento al objetivo estrategico</t>
        </r>
      </text>
    </comment>
    <comment ref="E4" authorId="0" shapeId="0">
      <text>
        <r>
          <rPr>
            <b/>
            <sz val="12"/>
            <color indexed="81"/>
            <rFont val="Tahoma"/>
            <family val="2"/>
          </rPr>
          <t xml:space="preserve">GESTIONAMOS ACG:
</t>
        </r>
        <r>
          <rPr>
            <sz val="12"/>
            <color indexed="81"/>
            <rFont val="Tahoma"/>
            <family val="2"/>
          </rPr>
          <t>Datos que determinan el comportamiento y desempeño de las actividades</t>
        </r>
      </text>
    </comment>
    <comment ref="G4" authorId="0" shapeId="0">
      <text>
        <r>
          <rPr>
            <b/>
            <sz val="12"/>
            <color indexed="81"/>
            <rFont val="Tahoma"/>
            <family val="2"/>
          </rPr>
          <t xml:space="preserve">GESTIONAMOS ACG:
</t>
        </r>
        <r>
          <rPr>
            <sz val="12"/>
            <color indexed="81"/>
            <rFont val="Tahoma"/>
            <family val="2"/>
          </rPr>
          <t xml:space="preserve">Resultado que se espera lograr en los procesos cualitaviva o cuantitativamente </t>
        </r>
      </text>
    </comment>
  </commentList>
</comments>
</file>

<file path=xl/comments2.xml><?xml version="1.0" encoding="utf-8"?>
<comments xmlns="http://schemas.openxmlformats.org/spreadsheetml/2006/main">
  <authors>
    <author>ADMINISTRATIVO</author>
  </authors>
  <commentList>
    <comment ref="H27" authorId="0" shapeId="0">
      <text>
        <r>
          <rPr>
            <b/>
            <sz val="11"/>
            <color indexed="81"/>
            <rFont val="Tahoma"/>
            <family val="2"/>
          </rPr>
          <t>PRIMER MANTENIMIENTO GENERAL : $ 13.500.000 Aprox.</t>
        </r>
        <r>
          <rPr>
            <sz val="9"/>
            <color indexed="81"/>
            <rFont val="Tahoma"/>
            <family val="2"/>
          </rPr>
          <t xml:space="preserve">
</t>
        </r>
        <r>
          <rPr>
            <b/>
            <sz val="11"/>
            <color indexed="81"/>
            <rFont val="Tahoma"/>
            <family val="2"/>
          </rPr>
          <t>5</t>
        </r>
        <r>
          <rPr>
            <b/>
            <sz val="9"/>
            <color indexed="81"/>
            <rFont val="Tahoma"/>
            <family val="2"/>
          </rPr>
          <t xml:space="preserve"> </t>
        </r>
        <r>
          <rPr>
            <b/>
            <sz val="11"/>
            <color indexed="81"/>
            <rFont val="Tahoma"/>
            <family val="2"/>
          </rPr>
          <t xml:space="preserve">MANTENIMIENTOS PREVENTIVOS </t>
        </r>
        <r>
          <rPr>
            <b/>
            <sz val="12"/>
            <color indexed="81"/>
            <rFont val="Tahoma"/>
            <family val="2"/>
          </rPr>
          <t xml:space="preserve"> : $ 12.500.000 Aprox.
</t>
        </r>
        <r>
          <rPr>
            <b/>
            <sz val="11"/>
            <color indexed="81"/>
            <rFont val="Tahoma"/>
            <family val="2"/>
          </rPr>
          <t>MANTENIMIENTO CORRECTIVO : $ 4.000.000 Aprox</t>
        </r>
      </text>
    </comment>
    <comment ref="H28" authorId="0" shapeId="0">
      <text>
        <r>
          <rPr>
            <sz val="9"/>
            <color indexed="81"/>
            <rFont val="Tahoma"/>
            <family val="2"/>
          </rPr>
          <t xml:space="preserve">
</t>
        </r>
        <r>
          <rPr>
            <sz val="11"/>
            <color indexed="81"/>
            <rFont val="Tahoma"/>
            <family val="2"/>
          </rPr>
          <t xml:space="preserve">100 MILLONES MENSUALES </t>
        </r>
      </text>
    </comment>
  </commentList>
</comments>
</file>

<file path=xl/comments3.xml><?xml version="1.0" encoding="utf-8"?>
<comments xmlns="http://schemas.openxmlformats.org/spreadsheetml/2006/main">
  <authors>
    <author>Nelvis</author>
  </authors>
  <commentList>
    <comment ref="C5" authorId="0" shapeId="0">
      <text>
        <r>
          <rPr>
            <b/>
            <sz val="9"/>
            <color indexed="81"/>
            <rFont val="Tahoma"/>
            <family val="2"/>
          </rPr>
          <t xml:space="preserve">GESTIONAMOS ACG:
</t>
        </r>
        <r>
          <rPr>
            <sz val="9"/>
            <color indexed="81"/>
            <rFont val="Tahoma"/>
            <family val="2"/>
          </rPr>
          <t>Actividades especificas que daran cumplimiento al objetivo estrategico</t>
        </r>
      </text>
    </comment>
    <comment ref="D5" authorId="0" shapeId="0">
      <text>
        <r>
          <rPr>
            <b/>
            <sz val="9"/>
            <color indexed="81"/>
            <rFont val="Tahoma"/>
            <family val="2"/>
          </rPr>
          <t xml:space="preserve">GESTIONAMOS ACG:
</t>
        </r>
        <r>
          <rPr>
            <sz val="9"/>
            <color indexed="81"/>
            <rFont val="Tahoma"/>
            <family val="2"/>
          </rPr>
          <t>Datos que determinan el comportamiento y desempeño de las actividades</t>
        </r>
      </text>
    </comment>
    <comment ref="F5" authorId="0" shapeId="0">
      <text>
        <r>
          <rPr>
            <b/>
            <sz val="12"/>
            <color indexed="81"/>
            <rFont val="Tahoma"/>
            <family val="2"/>
          </rPr>
          <t xml:space="preserve">GESTIONAMOS ACG:
</t>
        </r>
        <r>
          <rPr>
            <sz val="12"/>
            <color indexed="81"/>
            <rFont val="Tahoma"/>
            <family val="2"/>
          </rPr>
          <t xml:space="preserve">Resultado que se espera lograr en los procesos cualitaviva o cuantitativamente </t>
        </r>
      </text>
    </comment>
    <comment ref="N5" authorId="0" shapeId="0">
      <text>
        <r>
          <rPr>
            <b/>
            <sz val="9"/>
            <color indexed="81"/>
            <rFont val="Tahoma"/>
            <family val="2"/>
          </rPr>
          <t xml:space="preserve">GESTIONAMOS ACG:
</t>
        </r>
        <r>
          <rPr>
            <sz val="9"/>
            <color indexed="81"/>
            <rFont val="Tahoma"/>
            <family val="2"/>
          </rPr>
          <t xml:space="preserve">Determinar el cumplimiento o incumplimiento de la meta propuesta, en caso de no cumplir justificarlo </t>
        </r>
      </text>
    </comment>
  </commentList>
</comments>
</file>

<file path=xl/comments4.xml><?xml version="1.0" encoding="utf-8"?>
<comments xmlns="http://schemas.openxmlformats.org/spreadsheetml/2006/main">
  <authors>
    <author>Nelvis</author>
  </authors>
  <commentList>
    <comment ref="B9" authorId="0" shapeId="0">
      <text>
        <r>
          <rPr>
            <b/>
            <sz val="9"/>
            <color indexed="81"/>
            <rFont val="Tahoma"/>
            <family val="2"/>
          </rPr>
          <t xml:space="preserve">GESTIONAMOS ACG:
</t>
        </r>
        <r>
          <rPr>
            <sz val="9"/>
            <color indexed="81"/>
            <rFont val="Tahoma"/>
            <family val="2"/>
          </rPr>
          <t>Actividades especificas que daran cumplimiento al objetivo estrategico</t>
        </r>
      </text>
    </comment>
    <comment ref="C9" authorId="0" shapeId="0">
      <text>
        <r>
          <rPr>
            <b/>
            <sz val="9"/>
            <color indexed="81"/>
            <rFont val="Tahoma"/>
            <family val="2"/>
          </rPr>
          <t xml:space="preserve">GESTIONAMOS ACG:
</t>
        </r>
        <r>
          <rPr>
            <sz val="9"/>
            <color indexed="81"/>
            <rFont val="Tahoma"/>
            <family val="2"/>
          </rPr>
          <t>Datos que determinan el comportamiento y desempeño de las actividades</t>
        </r>
      </text>
    </comment>
    <comment ref="F9" authorId="0" shapeId="0">
      <text>
        <r>
          <rPr>
            <b/>
            <sz val="12"/>
            <color indexed="81"/>
            <rFont val="Tahoma"/>
            <family val="2"/>
          </rPr>
          <t xml:space="preserve">GESTIONAMOS ACG:
</t>
        </r>
        <r>
          <rPr>
            <sz val="12"/>
            <color indexed="81"/>
            <rFont val="Tahoma"/>
            <family val="2"/>
          </rPr>
          <t xml:space="preserve">Resultado que se espera lograr en los procesos cualitaviva o cuantitativamente </t>
        </r>
      </text>
    </comment>
    <comment ref="N9" authorId="0" shapeId="0">
      <text>
        <r>
          <rPr>
            <b/>
            <sz val="9"/>
            <color indexed="81"/>
            <rFont val="Tahoma"/>
            <family val="2"/>
          </rPr>
          <t xml:space="preserve">GESTIONAMOS ACG:
</t>
        </r>
        <r>
          <rPr>
            <sz val="9"/>
            <color indexed="81"/>
            <rFont val="Tahoma"/>
            <family val="2"/>
          </rPr>
          <t xml:space="preserve">Determinar el cumplimiento o incumplimiento de la meta propuesta, en caso de no cumplir justificarlo </t>
        </r>
      </text>
    </comment>
  </commentList>
</comments>
</file>

<file path=xl/sharedStrings.xml><?xml version="1.0" encoding="utf-8"?>
<sst xmlns="http://schemas.openxmlformats.org/spreadsheetml/2006/main" count="3082" uniqueCount="893">
  <si>
    <t>PLAN DE ACCION 2020</t>
  </si>
  <si>
    <t>CODIGO</t>
  </si>
  <si>
    <t>GESTION DE LA PLANEACION Y DIRECCIONAMIENTO ESTRATEGICO</t>
  </si>
  <si>
    <t>VERSION</t>
  </si>
  <si>
    <t>PROCESOS</t>
  </si>
  <si>
    <t>OBJETIVOS ESTRATEGICOS</t>
  </si>
  <si>
    <t>ACTIVIDADES / ACCIONES</t>
  </si>
  <si>
    <t>RESPONSABLES</t>
  </si>
  <si>
    <t>FECHA INICIAL</t>
  </si>
  <si>
    <t>FECHA 1</t>
  </si>
  <si>
    <t xml:space="preserve">FECHA 2 </t>
  </si>
  <si>
    <t>FECHA 3</t>
  </si>
  <si>
    <t>FECHA FINAL</t>
  </si>
  <si>
    <t>ACUEDUCTO</t>
  </si>
  <si>
    <t>Garantizar la prestación de los servicios públicos en un 100% para el 2020, mediante el control y seguimiento  de los servicios de aseo, acueducto y alcantarillado, así como la prestación del servicio de alumbrado público y ejecución de actividades complementarias.</t>
  </si>
  <si>
    <t>SUBGERENTE 
TÉCNICO / 
DIRECTOR DE 
ACUEDUCTO</t>
  </si>
  <si>
    <t xml:space="preserve">ALCANTARILLADO
</t>
  </si>
  <si>
    <t>SUBGERENTE TÉCNICO / DIRECTOR DE ALCANTARILLADO</t>
  </si>
  <si>
    <t>Garantizar la prestación de los servicios públicos en un 100% para el 2020, mediante el control y seguimiento  de los 
servicios de aseo, acueducto y alcantarillado, así como la prestación del servicio de alumbrado público y ejecución de actividades complementarias.</t>
  </si>
  <si>
    <t>SUBGERENTE TÉCNICO/ 
DIRECTOR DE ASEO 
Y APROVECHAMIENTO
/P.E. GRUPO PGIRS</t>
  </si>
  <si>
    <t>ACTIVIDADES COMPLEMENTARIA</t>
  </si>
  <si>
    <t>SUBGERENTE TÉCNICO/ 
DIRECTOR DE ACTIVIDAD 
COMPLEMENTARIA</t>
  </si>
  <si>
    <t>(Plan Operativo de  Alumbrado Público 2020  diseñado y ejecutado /  Plan Operativo de 
Alumbrado Público  2020 programado) *100%</t>
  </si>
  <si>
    <t>SUBGERENTE TÉCNICO / 
DIRECTOR DE 
ALUMBRADO PÚBLICO</t>
  </si>
  <si>
    <t>GESTION DE LA PLANEACION Y DIRECCIONAMIENTO</t>
  </si>
  <si>
    <t>Incrementar la satisfacción de los clientes, en un 100% para el 2020, mediante la identificación, cumplimiento  de sus requisitos a través de la implementación y mejoramiento de sistemas de gestión.</t>
  </si>
  <si>
    <t>(% de Implementación de 
MIPG logrado / 80% 
implementacion de MPIG 
programado)*100%</t>
  </si>
  <si>
    <t>SECRETARIO GENERAL / 
P.E. PLANEACIÓN 
ESTRATÉGICA Y SIG / 
LÍDERES DE PROCESOS</t>
  </si>
  <si>
    <t>(Plan de Comunicaciones  2020 diseñado y ejecutado / Plan de Comunicaciones 2020 programado) *100%</t>
  </si>
  <si>
    <t>SECRETARIO GENERAL / 
P.E. COMUNICACIONES</t>
  </si>
  <si>
    <t xml:space="preserve">GESTION DE TALENTO HUMANO </t>
  </si>
  <si>
    <t>Afianzar el fortalecimiento del Talento Humano de la empresa en un 100% para el 2019, mediante el incremento de la planta de personal de la ESSMAR E.S.P., capacitaciones y evaluaciones permanentes al personal.</t>
  </si>
  <si>
    <t>SUBGERENTE 
CORPORATIVO / P.U. 
TALENTO HUMANO</t>
  </si>
  <si>
    <t>GESTION ADMINISTRATIVA</t>
  </si>
  <si>
    <t>Aumentar el fortalecimiento operativo de la ESSMAR E.S.P., en un 100% para el 2019, mediante la incorporación de nuevas unidades operativas, parque automotor, equipos, capacidad instalada, entre otros.</t>
  </si>
  <si>
    <t>(Plan Anual de Adquisiciones 2020 elaborado y supervisado / 
Plan Anual de Adquisiciones 
2020 programado)*100%</t>
  </si>
  <si>
    <t>SUBGERENTE
CORPORATIVO / P.U. 
SERVICIOS 
ADMINISTRATIVOS</t>
  </si>
  <si>
    <t>GESTION JURIDICA</t>
  </si>
  <si>
    <t>(Plan de Acción de Jurídica 
2020 pleado, diseñado y 
ejecutado / Plan de Acción 
de Jurídica 2020 proyectado) 
*100%</t>
  </si>
  <si>
    <t>JEFE DE OFICINA 
JURÍDICA Y DE GESTIÓN 
CONTRACTUAL</t>
  </si>
  <si>
    <t>GESTION CONTRACTUAL</t>
  </si>
  <si>
    <t>Fortalecer financieramente la empresa en un 100% para el 2020, mediante la gestión de recursos, ejecución óptima del presupuesto e implementación de nuevas alternativas de negocios.</t>
  </si>
  <si>
    <t xml:space="preserve">(plan de accion de contratacion 
2020 planeado, diseñado y 
ejecutado/ plan de accion de
contratacion 2020 proyectado) *100%
</t>
  </si>
  <si>
    <t xml:space="preserve">GESTION PARA LA ATENCION AL CIUDADANO </t>
  </si>
  <si>
    <t>(Plan de Gestión de Atención al Ciudadano 2020 diseñado y ejecutado / Plan de Gestión de Atención al Ciudadano 2020 programado) *100%</t>
  </si>
  <si>
    <t>SECRETARIO GENERAL / P.U. ATENCIÓN AL CIUDADANO</t>
  </si>
  <si>
    <t>Afianzar el fortalecimiento del Talento Humano de la empresa en un 100% para el 2020, mediante el incremento de la planta de personal de la ESSMAR E.S.P., capacitaciones y evaluaciones permanentes al personal.</t>
  </si>
  <si>
    <t>SECRETARIO GENERAL /
 P.U. TALENTO HUMANO</t>
  </si>
  <si>
    <t>SUBGERENTE 
CORPORATIVO / P.U. 
FINANCIERO</t>
  </si>
  <si>
    <t>SECRETARIO GENERAL / P.E. TICS</t>
  </si>
  <si>
    <t xml:space="preserve">GESTION DOCUMENTAL Y DE ARCHIVO </t>
  </si>
  <si>
    <t>(Plan Institucional de 
Archivo de la entidad- PINAR 
2020 diseñado y ejecutado / 
Plan Institucional de Archivo 
de la entidad- PINAR 2020 
programado) *100%</t>
  </si>
  <si>
    <t>SUBGERENCIA 
CORPORATIVA / P.U.
GESTIÓN DOCUMENTAL</t>
  </si>
  <si>
    <t>GESTION DE EVALUACION Y 
CONTROL</t>
  </si>
  <si>
    <t>Incrementar la satisfacción de los 
clientes, en un 100% para el 2020, 
mediante la identificación, 
cumplimiento  de sus requisitos 
a través de la implementación 
y mejoramiento de sistemas 
de gestión.</t>
  </si>
  <si>
    <t>(Plan Anticorrupción y de 
Atención al Ciudadano 2020 diseñado y monitoreado / Plan Anticorrupción y de Atención al Ciudadano 2020 programado)*100%</t>
  </si>
  <si>
    <t>ASESOR DE CONTROL 
INTERNO / P.E. 
PLANEACIÓN 
ESTRATÉGICA Y SIG</t>
  </si>
  <si>
    <t>REPORTE 1</t>
  </si>
  <si>
    <t xml:space="preserve">REPORTE 2 </t>
  </si>
  <si>
    <t>REPORTE 3</t>
  </si>
  <si>
    <t>MISIONAL</t>
  </si>
  <si>
    <t>ESTRATEGICOS</t>
  </si>
  <si>
    <t>APOYO</t>
  </si>
  <si>
    <t>PARTICIPACION POR DIRECTRICES
1 INFORME</t>
  </si>
  <si>
    <t>DIRECTRIZ</t>
  </si>
  <si>
    <t>% EJECUTADO</t>
  </si>
  <si>
    <t>% PROGRAMADO</t>
  </si>
  <si>
    <t>EVALUACION</t>
  </si>
  <si>
    <t xml:space="preserve">TOTAL EJECUTADO </t>
  </si>
  <si>
    <t xml:space="preserve">ANALISIS </t>
  </si>
  <si>
    <t xml:space="preserve">RECOMENDACIONES </t>
  </si>
  <si>
    <t>PARTICIPACION POR DIRECTRICES
2 INFORME</t>
  </si>
  <si>
    <t>PARTICIPACION POR DIRECTRICES
3 INFORME</t>
  </si>
  <si>
    <t>GESTION COMERCIAL</t>
  </si>
  <si>
    <t>(plan de accion del area comercial diseñado y programado / plan de acciondel area comercial diseñado y  ejecutado)</t>
  </si>
  <si>
    <t>(Plan Operativo de Acueducto 2020  diseñado y ejecutado / Plan Operativo de  Acueducto 2020 programado) *100%</t>
  </si>
  <si>
    <t>(Plan Operativo de Alcantarillado 2020 diseñado y ejecutado / Plan Operativo de  Alcantarillado 2020
programado) *100%</t>
  </si>
  <si>
    <t>DIRECTOR GESTION COMERCIAL</t>
  </si>
  <si>
    <t xml:space="preserve">VALOR </t>
  </si>
  <si>
    <t xml:space="preserve">TOTAL </t>
  </si>
  <si>
    <t>Alcantarillado</t>
  </si>
  <si>
    <t xml:space="preserve">Acueducto </t>
  </si>
  <si>
    <t>Aseo y Aprobechamiento</t>
  </si>
  <si>
    <t>Actividades complementarias</t>
  </si>
  <si>
    <t>Energia y alumbrado publico</t>
  </si>
  <si>
    <t>Gestion de Planeacion y 
Direccionamiento</t>
  </si>
  <si>
    <t>Comunicación Estrategica</t>
  </si>
  <si>
    <t>Gestion Administrativa</t>
  </si>
  <si>
    <t xml:space="preserve">Gestion de Talento Humano </t>
  </si>
  <si>
    <t>Gestion Juridica</t>
  </si>
  <si>
    <t>Gestion Comercial</t>
  </si>
  <si>
    <t>Gestion Ccontractual</t>
  </si>
  <si>
    <t>Gestion de Atencion al Ciudadano</t>
  </si>
  <si>
    <t>Gestion Disciplinaria</t>
  </si>
  <si>
    <t>Gestion Financiera</t>
  </si>
  <si>
    <t>Gestion TIC´s</t>
  </si>
  <si>
    <t>Gestion Documental y de archivo</t>
  </si>
  <si>
    <t>Gestion de evaluacion y control</t>
  </si>
  <si>
    <t>T</t>
  </si>
  <si>
    <t>Gestion Contractual</t>
  </si>
  <si>
    <t>Aseo y Aprovechamiento</t>
  </si>
  <si>
    <t>Almacen</t>
  </si>
  <si>
    <t>ALMACEN</t>
  </si>
  <si>
    <r>
      <rPr>
        <b/>
        <sz val="11"/>
        <color theme="1"/>
        <rFont val="Arial Narrow"/>
        <family val="2"/>
      </rPr>
      <t>1)</t>
    </r>
    <r>
      <rPr>
        <sz val="11"/>
        <color theme="1"/>
        <rFont val="Arial Narrow"/>
        <family val="2"/>
      </rPr>
      <t xml:space="preserve"> Implementación del 
Modelo Integrado de 
Planeación y Gestión- 
MIPG en un 80%</t>
    </r>
  </si>
  <si>
    <r>
      <rPr>
        <b/>
        <sz val="11"/>
        <color theme="1"/>
        <rFont val="Arial Narrow"/>
        <family val="2"/>
      </rPr>
      <t>1)</t>
    </r>
    <r>
      <rPr>
        <sz val="11"/>
        <color theme="1"/>
        <rFont val="Arial Narrow"/>
        <family val="2"/>
      </rPr>
      <t xml:space="preserve"> Diseñar y ejecutar Plan 
de Comunicaciones 2020</t>
    </r>
  </si>
  <si>
    <r>
      <rPr>
        <b/>
        <sz val="11"/>
        <color theme="1"/>
        <rFont val="Arial Narrow"/>
        <family val="2"/>
      </rPr>
      <t>1)</t>
    </r>
    <r>
      <rPr>
        <sz val="11"/>
        <color theme="1"/>
        <rFont val="Arial Narrow"/>
        <family val="2"/>
      </rPr>
      <t xml:space="preserve"> Elaborar y supervisar el Plan Anual de Adquisiciones 2020</t>
    </r>
  </si>
  <si>
    <r>
      <rPr>
        <b/>
        <sz val="11"/>
        <color theme="1"/>
        <rFont val="Arial Narrow"/>
        <family val="2"/>
      </rPr>
      <t>1)</t>
    </r>
    <r>
      <rPr>
        <sz val="11"/>
        <color theme="1"/>
        <rFont val="Arial Narrow"/>
        <family val="2"/>
      </rPr>
      <t xml:space="preserve"> Planear, diseñar y ejecutar 
Plan de Acción de Jurídica 
2020</t>
    </r>
  </si>
  <si>
    <r>
      <rPr>
        <b/>
        <sz val="11"/>
        <color theme="1"/>
        <rFont val="Arial Narrow"/>
        <family val="2"/>
      </rPr>
      <t>1)</t>
    </r>
    <r>
      <rPr>
        <sz val="11"/>
        <color theme="1"/>
        <rFont val="Arial Narrow"/>
        <family val="2"/>
      </rPr>
      <t xml:space="preserve"> diseñer y ejecutar plan de accion comercial 2020</t>
    </r>
  </si>
  <si>
    <r>
      <rPr>
        <b/>
        <sz val="11"/>
        <color theme="1"/>
        <rFont val="Arial Narrow"/>
        <family val="2"/>
      </rPr>
      <t>1)</t>
    </r>
    <r>
      <rPr>
        <sz val="11"/>
        <color theme="1"/>
        <rFont val="Arial Narrow"/>
        <family val="2"/>
      </rPr>
      <t xml:space="preserve"> planear diseñar y ejecutar plan 
de accion de contratacion 2020</t>
    </r>
  </si>
  <si>
    <r>
      <rPr>
        <b/>
        <sz val="11"/>
        <color theme="1"/>
        <rFont val="Arial Narrow"/>
        <family val="2"/>
      </rPr>
      <t>1)</t>
    </r>
    <r>
      <rPr>
        <sz val="11"/>
        <color theme="1"/>
        <rFont val="Arial Narrow"/>
        <family val="2"/>
      </rPr>
      <t xml:space="preserve"> Diseñar y ejecutar Plan de Gestión para la Atención al Ciudadano 2022</t>
    </r>
    <r>
      <rPr>
        <sz val="11"/>
        <color theme="1"/>
        <rFont val="Calibri"/>
        <family val="2"/>
        <scheme val="minor"/>
      </rPr>
      <t/>
    </r>
  </si>
  <si>
    <r>
      <rPr>
        <b/>
        <sz val="11"/>
        <color theme="1"/>
        <rFont val="Arial Narrow"/>
        <family val="2"/>
      </rPr>
      <t>1)</t>
    </r>
    <r>
      <rPr>
        <sz val="11"/>
        <color theme="1"/>
        <rFont val="Arial Narrow"/>
        <family val="2"/>
      </rPr>
      <t xml:space="preserve"> Realizar seguimiento a la 
Ejecución Presupuestal 2020
</t>
    </r>
    <r>
      <rPr>
        <b/>
        <sz val="10"/>
        <color theme="1"/>
        <rFont val="Arial Narrow"/>
        <family val="2"/>
      </rPr>
      <t/>
    </r>
  </si>
  <si>
    <r>
      <rPr>
        <b/>
        <sz val="11"/>
        <color theme="1"/>
        <rFont val="Arial Narrow"/>
        <family val="2"/>
      </rPr>
      <t>1)</t>
    </r>
    <r>
      <rPr>
        <sz val="11"/>
        <color theme="1"/>
        <rFont val="Arial Narrow"/>
        <family val="2"/>
      </rPr>
      <t xml:space="preserve"> Diseñar y ejecutar Plan 
Institucional de Archivo 
de la entidad- PINAR 2019</t>
    </r>
  </si>
  <si>
    <r>
      <rPr>
        <b/>
        <sz val="11"/>
        <color theme="1"/>
        <rFont val="Arial Narrow"/>
        <family val="2"/>
      </rPr>
      <t xml:space="preserve">1) </t>
    </r>
    <r>
      <rPr>
        <sz val="11"/>
        <color theme="1"/>
        <rFont val="Arial Narrow"/>
        <family val="2"/>
      </rPr>
      <t>Diseñar y monitorear la 
ejecución del Plan 
Anticorrupción y de Atención
 al Ciudadano 2020</t>
    </r>
  </si>
  <si>
    <r>
      <rPr>
        <b/>
        <sz val="11"/>
        <color theme="1"/>
        <rFont val="Arial Narrow"/>
        <family val="2"/>
      </rPr>
      <t>1)</t>
    </r>
    <r>
      <rPr>
        <sz val="11"/>
        <color theme="1"/>
        <rFont val="Arial Narrow"/>
        <family val="2"/>
      </rPr>
      <t xml:space="preserve"> Planear, diseñar y ejecutar 
Plan de Acción de Almacen 
2020</t>
    </r>
  </si>
  <si>
    <r>
      <rPr>
        <b/>
        <sz val="11"/>
        <color theme="1"/>
        <rFont val="Arial Narrow"/>
        <family val="2"/>
      </rPr>
      <t>2)</t>
    </r>
    <r>
      <rPr>
        <sz val="11"/>
        <color theme="1"/>
        <rFont val="Arial Narrow"/>
        <family val="2"/>
      </rPr>
      <t xml:space="preserve"> Diseñar y ejecutar Plan de Acción de Aprovechamiento 2020</t>
    </r>
  </si>
  <si>
    <r>
      <rPr>
        <b/>
        <sz val="11"/>
        <color theme="1"/>
        <rFont val="Arial Narrow"/>
        <family val="2"/>
      </rPr>
      <t>1)</t>
    </r>
    <r>
      <rPr>
        <sz val="11"/>
        <color theme="1"/>
        <rFont val="Arial Narrow"/>
        <family val="2"/>
      </rPr>
      <t xml:space="preserve"> (Plan Operativo del Servicio de Aseo diseñado y ejecutado / Plan Operativo del Servicio de Aseo programado) *100%    
</t>
    </r>
    <r>
      <rPr>
        <b/>
        <sz val="11"/>
        <color theme="1"/>
        <rFont val="Arial Narrow"/>
        <family val="2"/>
      </rPr>
      <t/>
    </r>
  </si>
  <si>
    <r>
      <rPr>
        <b/>
        <sz val="11"/>
        <color theme="1"/>
        <rFont val="Arial Narrow"/>
        <family val="2"/>
      </rPr>
      <t>2)</t>
    </r>
    <r>
      <rPr>
        <sz val="11"/>
        <color theme="1"/>
        <rFont val="Arial Narrow"/>
        <family val="2"/>
      </rPr>
      <t xml:space="preserve"> (Plan de Acción de Aprovechamiento diseñado y ejecutado / Plan de Acción de Aprovechamiento programado)*100%</t>
    </r>
  </si>
  <si>
    <t>GP-FT002</t>
  </si>
  <si>
    <t>ASEO Y APROVECHAMIENTO</t>
  </si>
  <si>
    <r>
      <rPr>
        <b/>
        <sz val="11"/>
        <color theme="1"/>
        <rFont val="Arial Narrow"/>
        <family val="2"/>
      </rPr>
      <t>1)</t>
    </r>
    <r>
      <rPr>
        <sz val="11"/>
        <color theme="1"/>
        <rFont val="Arial Narrow"/>
        <family val="2"/>
      </rPr>
      <t xml:space="preserve"> Diseñar y ejecutar Plan Operativo del Servicio de Aseo 2020
</t>
    </r>
    <r>
      <rPr>
        <b/>
        <sz val="11"/>
        <color theme="1"/>
        <rFont val="Arial Narrow"/>
        <family val="2"/>
      </rPr>
      <t/>
    </r>
  </si>
  <si>
    <r>
      <rPr>
        <b/>
        <sz val="11"/>
        <color theme="1"/>
        <rFont val="Arial Narrow"/>
        <family val="2"/>
      </rPr>
      <t xml:space="preserve">1) </t>
    </r>
    <r>
      <rPr>
        <sz val="11"/>
        <color theme="1"/>
        <rFont val="Arial Narrow"/>
        <family val="2"/>
      </rPr>
      <t>Diseñar y ejecutar Plan Operativo de Actividades Complementarias 2020</t>
    </r>
    <r>
      <rPr>
        <b/>
        <sz val="11"/>
        <color theme="1"/>
        <rFont val="Arial Narrow"/>
        <family val="2"/>
      </rPr>
      <t/>
    </r>
  </si>
  <si>
    <t>2) (Plan de Acción de Portafolio de Servicios 2020 dieñado y ejecutado / Plan de Acción de Portafolio de Servicios 2020 porgramado) *100%</t>
  </si>
  <si>
    <r>
      <rPr>
        <b/>
        <sz val="11"/>
        <color theme="1"/>
        <rFont val="Arial Narrow"/>
        <family val="2"/>
      </rPr>
      <t xml:space="preserve">1) </t>
    </r>
    <r>
      <rPr>
        <sz val="11"/>
        <color theme="1"/>
        <rFont val="Arial Narrow"/>
        <family val="2"/>
      </rPr>
      <t xml:space="preserve">(Plan Operativo de Actividades Complementarias 2020 diseñado y ejecutado / Plan Operativo de Actividades Complementarias 2020 programado) *100%
</t>
    </r>
  </si>
  <si>
    <r>
      <rPr>
        <b/>
        <sz val="11"/>
        <color theme="1"/>
        <rFont val="Arial Narrow"/>
        <family val="2"/>
      </rPr>
      <t>1)</t>
    </r>
    <r>
      <rPr>
        <sz val="11"/>
        <color theme="1"/>
        <rFont val="Arial Narrow"/>
        <family val="2"/>
      </rPr>
      <t xml:space="preserve"> Diseñar y ejecutar Plan Operativo de Acueducto 2020</t>
    </r>
  </si>
  <si>
    <r>
      <rPr>
        <b/>
        <sz val="11"/>
        <color theme="1"/>
        <rFont val="Arial Narrow"/>
        <family val="2"/>
      </rPr>
      <t>1)</t>
    </r>
    <r>
      <rPr>
        <sz val="11"/>
        <color theme="1"/>
        <rFont val="Arial Narrow"/>
        <family val="2"/>
      </rPr>
      <t xml:space="preserve"> Diseñar y ejecutar Plan Operativo de Alcantarillado 2020</t>
    </r>
  </si>
  <si>
    <r>
      <rPr>
        <b/>
        <sz val="11"/>
        <color theme="1"/>
        <rFont val="Arial Narrow"/>
        <family val="2"/>
      </rPr>
      <t>1)</t>
    </r>
    <r>
      <rPr>
        <sz val="11"/>
        <color theme="1"/>
        <rFont val="Arial Narrow"/>
        <family val="2"/>
      </rPr>
      <t xml:space="preserve"> Diseñar y ejecutar Plan Estratégico de Tecnologías de la Información y las Comunicaciones- PETI 2020</t>
    </r>
  </si>
  <si>
    <t>2) (Plan de Tratamiento de Riesgos de Seguridad y Privacidad de la Información 2020 diseñado y ejecutado/ Plan de Tratamiento de Riesgos de Seguridad y Privacidad de la Información 2020 progamado) *100%</t>
  </si>
  <si>
    <t>3) (Plan de Seguridad Privada de la Información 2020 diseñado y ejecutado / Plan de Seguridad Privada de la Información 2020 programado) *100%</t>
  </si>
  <si>
    <r>
      <rPr>
        <b/>
        <sz val="11"/>
        <color theme="1"/>
        <rFont val="Arial Narrow"/>
        <family val="2"/>
      </rPr>
      <t>1)</t>
    </r>
    <r>
      <rPr>
        <sz val="11"/>
        <color theme="1"/>
        <rFont val="Arial Narrow"/>
        <family val="2"/>
      </rPr>
      <t xml:space="preserve"> (Plan Estratégico de Tecnologías de la Información y las Comunicaciones- PETI 2020, diseñado y ejecutado/ Plan Estratégico de Tecnologías de la Información y las Comunicaciones- PETI 2020, programado)*100% </t>
    </r>
    <r>
      <rPr>
        <b/>
        <sz val="11"/>
        <color theme="1"/>
        <rFont val="Arial Narrow"/>
        <family val="2"/>
      </rPr>
      <t/>
    </r>
  </si>
  <si>
    <t>FIRMA GERENTE ESSMAR E.SP.</t>
  </si>
  <si>
    <t>FECHA PUBLICACION:</t>
  </si>
  <si>
    <r>
      <rPr>
        <b/>
        <sz val="11"/>
        <color theme="1"/>
        <rFont val="Arial Narrow"/>
        <family val="2"/>
      </rPr>
      <t>1)</t>
    </r>
    <r>
      <rPr>
        <sz val="11"/>
        <color theme="1"/>
        <rFont val="Arial Narrow"/>
        <family val="2"/>
      </rPr>
      <t xml:space="preserve"> Diseñar y ejecutar Plan de Pervisión de Recursos Humanos 2020
</t>
    </r>
  </si>
  <si>
    <t>2) (Plan Estratégico de Talento Humano 2020 diseñado y ejecutado / Plan Estratégico de Talento Humano 2020 programado)*100%</t>
  </si>
  <si>
    <t>3) (Plan Institucional de Capacitación diseñado y ejecutado / Plan Institucional de Capacitación programado) *100%</t>
  </si>
  <si>
    <t>4) (Plan de Incentivos Institucional 2020 diseñado y ejecutado / Plan de Incentivos Institucional 2020 programado) *100%</t>
  </si>
  <si>
    <t>5) (Plan de Trabajo Anual en Seguridad y Salud en el Trabajo 2019 diseñado y ejecutado / Plan de Trabajo Anual en Seguridad y Salud en el Trabajo 2019 programado) *100%</t>
  </si>
  <si>
    <r>
      <rPr>
        <b/>
        <sz val="11"/>
        <color theme="1"/>
        <rFont val="Arial Narrow"/>
        <family val="2"/>
      </rPr>
      <t>1)</t>
    </r>
    <r>
      <rPr>
        <sz val="11"/>
        <color theme="1"/>
        <rFont val="Arial Narrow"/>
        <family val="2"/>
      </rPr>
      <t xml:space="preserve"> (Plan de Previsión de Recursos Humanos 2020 diseñado y ejecutado / Plan de Previsión de Recursos Humanos 2020 programdo) *100%
</t>
    </r>
    <r>
      <rPr>
        <b/>
        <sz val="11"/>
        <color theme="1"/>
        <rFont val="Arial Narrow"/>
        <family val="2"/>
      </rPr>
      <t/>
    </r>
  </si>
  <si>
    <r>
      <rPr>
        <b/>
        <sz val="11"/>
        <color theme="1"/>
        <rFont val="Arial Narrow"/>
        <family val="2"/>
      </rPr>
      <t>1)</t>
    </r>
    <r>
      <rPr>
        <sz val="11"/>
        <color theme="1"/>
        <rFont val="Arial Narrow"/>
        <family val="2"/>
      </rPr>
      <t xml:space="preserve"> Orientar y dirigir la adopción e implementación del Código de Integridad de la ESSMAR E.S.P.</t>
    </r>
    <r>
      <rPr>
        <b/>
        <sz val="11"/>
        <color theme="1"/>
        <rFont val="Arial Narrow"/>
        <family val="2"/>
      </rPr>
      <t/>
    </r>
  </si>
  <si>
    <t>ENERGIA Y ALUMBRADO PUBLICO</t>
  </si>
  <si>
    <r>
      <rPr>
        <b/>
        <sz val="11"/>
        <color theme="1"/>
        <rFont val="Arial Narrow"/>
        <family val="2"/>
      </rPr>
      <t>1)</t>
    </r>
    <r>
      <rPr>
        <sz val="11"/>
        <color theme="1"/>
        <rFont val="Arial Narrow"/>
        <family val="2"/>
      </rPr>
      <t xml:space="preserve"> Diseñar y ejecutar Plan Operativo de Energía y Alumbrado Público 2020</t>
    </r>
  </si>
  <si>
    <t xml:space="preserve">GESTION DE LAS COMUNICACIÓN ESTRATEGICA </t>
  </si>
  <si>
    <t>INDICADORES</t>
  </si>
  <si>
    <t>REPORTE TOTAL</t>
  </si>
  <si>
    <r>
      <rPr>
        <b/>
        <sz val="11"/>
        <color theme="1"/>
        <rFont val="Arial Narrow"/>
        <family val="2"/>
      </rPr>
      <t>3)</t>
    </r>
    <r>
      <rPr>
        <sz val="11"/>
        <color theme="1"/>
        <rFont val="Arial Narrow"/>
        <family val="2"/>
      </rPr>
      <t xml:space="preserve"> Diseñar y ejecutar Plan de Seguridad Privada de la Información 2020</t>
    </r>
  </si>
  <si>
    <r>
      <rPr>
        <b/>
        <sz val="11"/>
        <color theme="1"/>
        <rFont val="Arial Narrow"/>
        <family val="2"/>
      </rPr>
      <t>2)</t>
    </r>
    <r>
      <rPr>
        <sz val="11"/>
        <color theme="1"/>
        <rFont val="Arial Narrow"/>
        <family val="2"/>
      </rPr>
      <t xml:space="preserve"> Diseñar y ejecutar Plan de Tratamiento de Riesgos de Seguridad y Privacidad de la Información 2020</t>
    </r>
  </si>
  <si>
    <r>
      <rPr>
        <b/>
        <sz val="11"/>
        <color theme="1"/>
        <rFont val="Arial Narrow"/>
        <family val="2"/>
      </rPr>
      <t>2)</t>
    </r>
    <r>
      <rPr>
        <sz val="11"/>
        <color theme="1"/>
        <rFont val="Arial Narrow"/>
        <family val="2"/>
      </rPr>
      <t xml:space="preserve"> Sensibilizar a los servidores públicos de la entidad, así como sus contratistas y colaboradores acerca de la conducta ética y responsabilidad disciplinaria en el ejercicio de sus funciones y/o actividades</t>
    </r>
  </si>
  <si>
    <r>
      <rPr>
        <b/>
        <sz val="11"/>
        <color theme="1"/>
        <rFont val="Arial Narrow"/>
        <family val="2"/>
      </rPr>
      <t>5)</t>
    </r>
    <r>
      <rPr>
        <sz val="11"/>
        <color theme="1"/>
        <rFont val="Arial Narrow"/>
        <family val="2"/>
      </rPr>
      <t xml:space="preserve"> Diseñar y ejecutar Plan de Trabajo Anual en Seguridad y Salud en el Trabajo 2020</t>
    </r>
  </si>
  <si>
    <r>
      <rPr>
        <b/>
        <sz val="11"/>
        <color theme="1"/>
        <rFont val="Arial Narrow"/>
        <family val="2"/>
      </rPr>
      <t>4)</t>
    </r>
    <r>
      <rPr>
        <sz val="11"/>
        <color theme="1"/>
        <rFont val="Arial Narrow"/>
        <family val="2"/>
      </rPr>
      <t xml:space="preserve"> Diseñar y ejecutar Plan de Incentivos Institucional 2020</t>
    </r>
  </si>
  <si>
    <r>
      <rPr>
        <b/>
        <sz val="11"/>
        <color theme="1"/>
        <rFont val="Arial Narrow"/>
        <family val="2"/>
      </rPr>
      <t>3)</t>
    </r>
    <r>
      <rPr>
        <sz val="11"/>
        <color theme="1"/>
        <rFont val="Arial Narrow"/>
        <family val="2"/>
      </rPr>
      <t xml:space="preserve"> Diseñar y ejecutar Plan Institucional de Capacitación 2020</t>
    </r>
  </si>
  <si>
    <r>
      <rPr>
        <b/>
        <sz val="11"/>
        <color theme="1"/>
        <rFont val="Arial Narrow"/>
        <family val="2"/>
      </rPr>
      <t>2)</t>
    </r>
    <r>
      <rPr>
        <sz val="11"/>
        <color theme="1"/>
        <rFont val="Arial Narrow"/>
        <family val="2"/>
      </rPr>
      <t xml:space="preserve"> Diseñar y ejecutar Plan Estratégico de Talento Humano 2020</t>
    </r>
  </si>
  <si>
    <r>
      <rPr>
        <b/>
        <sz val="11"/>
        <color theme="1"/>
        <rFont val="Arial Narrow"/>
        <family val="2"/>
      </rPr>
      <t>2)</t>
    </r>
    <r>
      <rPr>
        <sz val="11"/>
        <color theme="1"/>
        <rFont val="Arial Narrow"/>
        <family val="2"/>
      </rPr>
      <t xml:space="preserve"> Diseñar y ejcutar Plan de Acción de Portafolio de Servicios 2020</t>
    </r>
  </si>
  <si>
    <t>(N# de sensibilizaciones realizadas / Dos (2) sensibilizaciones programadas) *100%</t>
  </si>
  <si>
    <r>
      <t xml:space="preserve"> (Adopción e implementación del Código de Integridad de la ESSMAR E.S.P. ejecutada / Adopción e implementación del Código de Integridad de la ESSMAR E.S.P. programada) *100%</t>
    </r>
    <r>
      <rPr>
        <b/>
        <sz val="11"/>
        <color theme="1"/>
        <rFont val="Arial Narrow"/>
        <family val="2"/>
      </rPr>
      <t/>
    </r>
  </si>
  <si>
    <r>
      <rPr>
        <b/>
        <sz val="11"/>
        <color theme="1"/>
        <rFont val="Arial Narrow"/>
        <family val="2"/>
      </rPr>
      <t>1)</t>
    </r>
    <r>
      <rPr>
        <sz val="11"/>
        <color theme="1"/>
        <rFont val="Arial Narrow"/>
        <family val="2"/>
      </rPr>
      <t xml:space="preserve"> (N# de estados financieros presentados a gerencia / Cuatro (4) estados financieros trimestrales presentados a gerencia programados) *100
</t>
    </r>
    <r>
      <rPr>
        <b/>
        <sz val="10"/>
        <color theme="1"/>
        <rFont val="Arial Narrow"/>
        <family val="2"/>
      </rPr>
      <t/>
    </r>
  </si>
  <si>
    <t>% TOTAL PROGRAMADO</t>
  </si>
  <si>
    <t xml:space="preserve"> SEGUNDO INFORME DE AVANCE
PLAN DE ACCION 2020
</t>
  </si>
  <si>
    <t>Proyectó:</t>
  </si>
  <si>
    <t>P.E. Planeación Estratégica y SIG</t>
  </si>
  <si>
    <t xml:space="preserve">PRIMER INFORME DE AVANCE 
PLAN DE ACCION 2020
</t>
  </si>
  <si>
    <t xml:space="preserve">TERCER INFORME DE AVANCE 
PLAN DE ACCION 2020
</t>
  </si>
  <si>
    <t xml:space="preserve">GESTION DE LAS  FINANZAS PUBLICAS </t>
  </si>
  <si>
    <t>GESTION DISCIPLINARIA</t>
  </si>
  <si>
    <t>GESTION TIC</t>
  </si>
  <si>
    <t>PLAN OPERATIVO DE ACUEDUCTO  2020</t>
  </si>
  <si>
    <t>CODIGO:</t>
  </si>
  <si>
    <t>GP-FT001</t>
  </si>
  <si>
    <t xml:space="preserve">PLAN DE ACCION </t>
  </si>
  <si>
    <t>GESTION DE LA PLANEACCION Y DIRECCIOAMIENTO ESTRATEGICO</t>
  </si>
  <si>
    <t>VERSION:</t>
  </si>
  <si>
    <t>N°</t>
  </si>
  <si>
    <t xml:space="preserve"> ENTREGA POR  ACTIVIDAD</t>
  </si>
  <si>
    <t xml:space="preserve">META </t>
  </si>
  <si>
    <t>REPORTE 2</t>
  </si>
  <si>
    <t>FECHA 2</t>
  </si>
  <si>
    <t xml:space="preserve">FECHA 3 </t>
  </si>
  <si>
    <t>OBSERVACIONES</t>
  </si>
  <si>
    <t>Distribución de agua potable acorde a los caudales disponibles.</t>
  </si>
  <si>
    <t>Horas promedio de prestación del servicio de acueducto/día</t>
  </si>
  <si>
    <t>1 reporte</t>
  </si>
  <si>
    <t>2 reporte</t>
  </si>
  <si>
    <t>3 reporte</t>
  </si>
  <si>
    <t>Obtener una presión promedio mayor de 2,4 m.c.a. en la prestación del servicio de acueducto en el distrito.</t>
  </si>
  <si>
    <t>Indice promedio de presión (m.c.a.) obtenido en la prestación del servicio = Sumatoria presión en cada zona/# total de zonas medidas.</t>
  </si>
  <si>
    <t>Cumplir a cabalidad con el 100% del plan de Mantenimiento de purgas en Red.</t>
  </si>
  <si>
    <t xml:space="preserve">(# de Mantenimientos de purgas en red realizados en el mes / 124 # de mantenimientos de purgas en red programados en el mes) *100 </t>
  </si>
  <si>
    <t>Cumplir a cabalidad con el 100 % del plan de Mantenimiento de puntos de muestreo.</t>
  </si>
  <si>
    <t xml:space="preserve">(# de Mantenimientos de puntos de muestreos realizados en el mes / 183 # de mantenimientos de puntos de muestreos  programados en el mes) *100 </t>
  </si>
  <si>
    <t>TOTAL ACUMULADO</t>
  </si>
  <si>
    <t>INFORME PLAN OPERATIVO DE ACUEDUCTO  2020</t>
  </si>
  <si>
    <t>GP-FT003</t>
  </si>
  <si>
    <t>RESPONSABLE:</t>
  </si>
  <si>
    <t>DIRECTOR DE ACUEDUCTO</t>
  </si>
  <si>
    <t xml:space="preserve">1 Reporte </t>
  </si>
  <si>
    <t>FRECUENCIA DE MEDICION:</t>
  </si>
  <si>
    <t>CUATRIMESTRAL</t>
  </si>
  <si>
    <t>2 Reporte</t>
  </si>
  <si>
    <t xml:space="preserve">INDICADOR </t>
  </si>
  <si>
    <t xml:space="preserve">Plan operativo de acueducto ejecutado
Plan operativo de acueducto programado             </t>
  </si>
  <si>
    <t xml:space="preserve">3 Reporte </t>
  </si>
  <si>
    <t>OBSERVACION 1 REPORTE</t>
  </si>
  <si>
    <t>ANALISIS 1 REPORTE</t>
  </si>
  <si>
    <t>OBSERVACION 2 REPORTE</t>
  </si>
  <si>
    <t>ANALISIS 2 REPORTE</t>
  </si>
  <si>
    <t>OBSERVACION 3 REPORTE</t>
  </si>
  <si>
    <t>ANALISIS 3 REPORTE</t>
  </si>
  <si>
    <t>PLAN OPERARTIVO DE ALCANTARILLADO  2020</t>
  </si>
  <si>
    <t>ALCANTARILLADO</t>
  </si>
  <si>
    <t xml:space="preserve"> Ejecutar la instalación de tapas de manhole</t>
  </si>
  <si>
    <t>(N# de tapas de manhole instaladas / 20 tapas de manhole mensual reportadas) *100%</t>
  </si>
  <si>
    <t>Ejecutar plan de  mantenimiento preventivo de redes de alcantarillado</t>
  </si>
  <si>
    <t>(Cantidad de ml de mantenimiento preventivo ejecutado /  4.000 ml de mantenimiento preventivo mensual programado) *100%</t>
  </si>
  <si>
    <t>Atención de las ordenes de trabajo reportadas</t>
  </si>
  <si>
    <t xml:space="preserve">(N# de ordenes de trabajo atendidas / 4.000 ordenes de trabajo anual reportadas) *100% </t>
  </si>
  <si>
    <t>INFORME PLAN OPERARTIVO DE ALCANTARILLADO  2020</t>
  </si>
  <si>
    <t>DIRECTOR DE ALCANTARILLADO</t>
  </si>
  <si>
    <t xml:space="preserve">Plan operativo de alcantarillado ejecutado
Plan operativo de alcantarillado programado             </t>
  </si>
  <si>
    <t>PLAN OPERATIVO DEL SERVICIO DE ASEO 2020</t>
  </si>
  <si>
    <t>ENTREGA POR  ACTIVIDAD</t>
  </si>
  <si>
    <t xml:space="preserve">Seguimiento al avance del Plan de Mejoramiento firmado, entre el Alcalde Distrital y el concesionario Interaseo S.A.S. E.S.P. </t>
  </si>
  <si>
    <t xml:space="preserve">(Porcentaje de cumplimiento del Plan de Mejoramiento ejecutado / Total del Plan de Mejoramiento proyectado) *100% </t>
  </si>
  <si>
    <t xml:space="preserve">Realizar un nuevo plan de mejoramiento entre el concecionario y la Alcadelsa </t>
  </si>
  <si>
    <t>Celebración de plan de mejoramiento para el cuatrienio de gobierno de la Alcaldia</t>
  </si>
  <si>
    <t>Mantener el número de barrios legalizados con prestación de servicio de barrido y recolección ordinaria</t>
  </si>
  <si>
    <t xml:space="preserve">(# de barrios legalizados con prestación de servicio de barrido y recolección ordinaria ejecutados / # total de barrios legalizados con prestación de servicio de barrido y recolección ordinaria proyectados) *100% </t>
  </si>
  <si>
    <t>Programar la recolección diaria de los puntos de los residuos especiales o de gran tamaño, realizadas por la concesión Interaseo S.A.S. E.S.P.</t>
  </si>
  <si>
    <t>(# total de puntos atendidos / # total de puntos de recolección programados)*100%</t>
  </si>
  <si>
    <t>Incremetar los kilometros de barrido (46200), corte de cesped (147328) y lavado de puentes peatonales (5958)</t>
  </si>
  <si>
    <t>Incrememtar un 30% al valor actual de barrido, corte de cesped y lavado de puentes</t>
  </si>
  <si>
    <t>realizar 24 toma de barrio en jornada de limpieza (poda, recolección de inservibles, post consumo y lavada de parque y/o calles) anual</t>
  </si>
  <si>
    <t>(# total de barrios / # total de barrios programados)*100% en todos los cuatrimestres</t>
  </si>
  <si>
    <t xml:space="preserve">Programar doscientas (200) actividades de jornadas de limpieza en áreas y vías públicas, realizadas a través de la concesión pactada con el operador  Interaseo S.A.S. E.S.P. </t>
  </si>
  <si>
    <t xml:space="preserve">(# total de jornadas de limpieza en áreas y vías públicas realizadas / # total de jornadas de limpieza en áreas y vías públicas programadas) *100% </t>
  </si>
  <si>
    <t xml:space="preserve">Supervisar las ciento ochenta(180) jornadas de socialización de horarios y frecuencias de recolección, a través de la concesión con el operador  INTERASEO  S.A.S.  E.S.P. </t>
  </si>
  <si>
    <t>(# total de jornadas de socialización de horarios y frecuencias de recolección supervisadas / # total de jornadas de sensibilización de horarios y frecuencias de recolección, programadas) *100%</t>
  </si>
  <si>
    <t>Supervisar ajustes al Reglamento de Concesión, suscrito con operador Interaseo S.A.S. E.S.P.</t>
  </si>
  <si>
    <t xml:space="preserve">(Ajuste del reglamento de concesión supervisado / Ajustes al reglamento de concesión proyectado) *100% </t>
  </si>
  <si>
    <t>Disminuir puntos de acopios de residuos ordinarios en el Distrito</t>
  </si>
  <si>
    <t xml:space="preserve">(# de acopio programados / # de puntos de acopio proyectados) *100% </t>
  </si>
  <si>
    <t>PLAN OPERATIVO DEL SERVICIO ASEO 2020</t>
  </si>
  <si>
    <t>REPORTE</t>
  </si>
  <si>
    <t>DIRECTOR DE ASEO Y APROVECHAMIENTO</t>
  </si>
  <si>
    <t xml:space="preserve">Plan operativo de aseo y aprovechamiento ejecutado
Plan operativo de aseo y aprovechamiento programado             </t>
  </si>
  <si>
    <t>PLAN DE ACCION DE  APROVECHAMIENTO  2020</t>
  </si>
  <si>
    <t>FECHA DE ENTREGA POR  ACTIVIDAD</t>
  </si>
  <si>
    <t>Recolectar 4000 toneladas de residuos aprovechables en el año 2020</t>
  </si>
  <si>
    <t>(N# de toneladas de residuos aprovechables recolectados / 4000 toneladas de residuos sólidos aprovechables programados) *100%</t>
  </si>
  <si>
    <t xml:space="preserve">Aumetar los barrios de ruta selectiva de 175 a 250 barrios 
</t>
  </si>
  <si>
    <t xml:space="preserve">
 (N# de barrios con ruta selectiva /250 barrios totales con ruta selecttiva) *100% 
</t>
  </si>
  <si>
    <t>Ejecutar dos programas o proyectos del Convencio Interadministrativo 002 de 2018 PGIRS</t>
  </si>
  <si>
    <t>Informes de ejecución del Convenio Interadministrativo 002 de 2018 PGIRS</t>
  </si>
  <si>
    <t>Celebrar nuevo convenio interadministrativo con la Alcaldia Distrital para la ejecución de 4 programas para apoyo afirmativo a los recicladores de oficio</t>
  </si>
  <si>
    <t>Informe de celebración y ejecución del nuevo convenio interadministrativo 2020 PGIRS</t>
  </si>
  <si>
    <t>Realizar 100 capacitaciones ambientales pedagógicas</t>
  </si>
  <si>
    <t xml:space="preserve">(N# de capacitaciones pedagógicas ejecutadas / 100 capacitaciones pedagógicas programadas) *100% </t>
  </si>
  <si>
    <t>Recuperar 70 puntos críticos, ya sea en espacios públicos o instituciones educativas</t>
  </si>
  <si>
    <t xml:space="preserve">(N# de puntos críticos recuperados / 70 puntos críticos programados) *100% </t>
  </si>
  <si>
    <t>Construir 4 ecoparques</t>
  </si>
  <si>
    <t xml:space="preserve">(N# de ecoparques construidos / 4 ecoparques programados) *100% </t>
  </si>
  <si>
    <t>Realizar playaton en Bello Horizon, Playa Salguero, Rodadero, Los cocos , la Bahia de Santa Marta y  Taganga.</t>
  </si>
  <si>
    <t>(# de playaton programada / # de playaton realizada)</t>
  </si>
  <si>
    <t>Dos Programa de cuadernaton en los colegios y universidades en junio y noviembre</t>
  </si>
  <si>
    <t>(# de cuadernaton programadas / # de cuadernaton ejecutada)</t>
  </si>
  <si>
    <t>Ecoferia escolar</t>
  </si>
  <si>
    <t>(# de ecoferias escolar programadas / # ecoferias realizadas)</t>
  </si>
  <si>
    <t>Formalizar 30 recicladores de oficio</t>
  </si>
  <si>
    <t xml:space="preserve">(N# de recicladores de oficio formalizados / 30 recicladores de oficio proyectados) *100% </t>
  </si>
  <si>
    <t>Gestionar acuerdo declarado para la obligatoriedad de la separación en la fuente en el Distrito</t>
  </si>
  <si>
    <t>Un acuerdo o decreto gestionado en el año 2020.</t>
  </si>
  <si>
    <t>1 ECA en funcionamiento</t>
  </si>
  <si>
    <t>Un informe de visita técnica a la ECA en funcionamiento.</t>
  </si>
  <si>
    <t>Sensibilizar con  200 visitas a  instituciones educativas publicas y/o privadas en el año 2020</t>
  </si>
  <si>
    <t xml:space="preserve">(N# visitas realizadas a institucuines educativas/ 200 visitas a instituciones educativas programadas) *100% </t>
  </si>
  <si>
    <t>Lograr el reciclaje en 70 instituciones educativas, en el año 2020</t>
  </si>
  <si>
    <t xml:space="preserve">(N# de instituciones educativas reciclando / 70 instituciones educativas programadas) *100% </t>
  </si>
  <si>
    <t>Sensibilizar 120.000 viviendas en el Distrito de Santa Marta en el año 2020</t>
  </si>
  <si>
    <t>(N# de viviendas en el Distrito sensibilizadas / 120.000 viviendas en el Distrito programadas) *100%</t>
  </si>
  <si>
    <t>INFORME PLAN DE ACCION DE APROVECHAMIENTO  2020</t>
  </si>
  <si>
    <t xml:space="preserve">Plan de accion de aprovechamiento ejecutado
Plan de accion de aprovechamiento programado             </t>
  </si>
  <si>
    <t>PLAN OPERATIVO DE ACTIVIDADES COMPLEMENTARIAS 2020</t>
  </si>
  <si>
    <t>GESTION DE LA PLANEACCION Y DIRECCIONAMIENTO ESTRATEGICO</t>
  </si>
  <si>
    <t>ACTIVIDADES COMPLEMENTARIAS</t>
  </si>
  <si>
    <t>Ejecutar solicitudes realizadas por la comunidad</t>
  </si>
  <si>
    <t>(N# de Brigadas realizadas / 900 Brigadas programadas) *100%</t>
  </si>
  <si>
    <t>Monitorear y realizar seguimiento y mantenimiento preventivo, por el uso de la Maquinaria</t>
  </si>
  <si>
    <t>(N# de Monitoreos realizados/  44 Monitoreos Programados) *100%</t>
  </si>
  <si>
    <t>Reducir en un 15% las 14.362  toneladas de RCD  recolectados en vía pública del año inmediatamente anterior</t>
  </si>
  <si>
    <t>Total de RCD Recolectado en Vía Pública Mensual</t>
  </si>
  <si>
    <t>Reducir en un 15% las 10.122  toneladas de Material Vegetal  recolectados en vía pública del año inmediatamente anterior</t>
  </si>
  <si>
    <t>Total Material Vegetal Recolectado en vía pública mensual</t>
  </si>
  <si>
    <t>Ejecutar Plan Ola invernal (Limpieza de Rejillas, Canales y boxcolvert)</t>
  </si>
  <si>
    <t>(N# de intervenciones realizadas (lmpiezas de Rejillas, Canales y boxcolvert) / 200 intervenciones programadas (lmpiezas de Rejillas, Cana y boxcolvert) programadas) *100%</t>
  </si>
  <si>
    <t>Realizar brigadas de limpieza de Playas, previas y durante a las temporadas altas de turismo</t>
  </si>
  <si>
    <t>(N# de brigadas de playas realizadas / 80 brigadas de playas programadas) *100%</t>
  </si>
  <si>
    <t>INFORME PLAN OPERATIVO DE ACTIVIDADES COMPLEMENTARIAS 2020</t>
  </si>
  <si>
    <t>DIRECTOR DE ACTIVIDADES COMPLEMENTARIAS</t>
  </si>
  <si>
    <t xml:space="preserve">Plan operativo de actividades complementarias ejecutado
Plan operativo de actividades complementarias programado             </t>
  </si>
  <si>
    <t>PLAN DE ACCION DEL PORTAFOLIO DE SERVICIOS 2020</t>
  </si>
  <si>
    <t>Proyeccion  de un punto limpio que cumpla con la resolucion 0472,  - gestion de presupuesto,   - compra de muebles y equipos , puesta en marcha del punto limpio.</t>
  </si>
  <si>
    <t xml:space="preserve">(Punto Limpio  ejecutado/ punto limpio programado)*100 </t>
  </si>
  <si>
    <t>ofertar en el portafolio de servicio ecoagregados, utilizacion de ecoagregados en la adecuacion de vias</t>
  </si>
  <si>
    <t>total de mts3 de RCD aprovechados  a partir de la clasificacion de materiales</t>
  </si>
  <si>
    <t>Implementar Nueva Oferta de Servicios de Limpieza de Lotes</t>
  </si>
  <si>
    <t>(Nueva Oferta de Servicios de limpieza de lotes implementada / Nueva Oferta de Servicios de limpieza de lote ) *100%</t>
  </si>
  <si>
    <t>Controlar el ingreso de RCD al lugar provisional de disposición final</t>
  </si>
  <si>
    <t xml:space="preserve">(Total de Mts3 de RCD ingresado al mes al lugar provisional de disposición final /Total de la capacidad actual del lugar provisional de disposición final) *100% </t>
  </si>
  <si>
    <t>Satisfaccion  Usuarios</t>
  </si>
  <si>
    <t>Total satisfacción lograda por mes</t>
  </si>
  <si>
    <t>Eficacia del Servicio</t>
  </si>
  <si>
    <t>(Total de clientes con servicios prestados / Total de clientes registrados en el mes)*100%</t>
  </si>
  <si>
    <t>Ventas del Servicio</t>
  </si>
  <si>
    <t>(Total de ingresos generados por concepto de venta de servicio / $660.000.000 de ventas del servicio) *100%</t>
  </si>
  <si>
    <t>Total de RCD Recolectado Mensual (Venta de Servicios)</t>
  </si>
  <si>
    <t>25.000 de toneladas de RCD  recolectados al año (Venta de Servicios)</t>
  </si>
  <si>
    <t>Total Material Vegetal Recolectado (Venta de Servicio)</t>
  </si>
  <si>
    <t>2.500 de toneladas de Material Vegetal  recolectados (Venta de Servicio)</t>
  </si>
  <si>
    <t>INFORME PLAN DE ACCION DEL PORTAFOLIO DE SERVICIOS 2020</t>
  </si>
  <si>
    <t xml:space="preserve">Plan de accion del portafolio ejecutado
Plan de accion del portafolio programado             </t>
  </si>
  <si>
    <t>PLAN OPERATIVO DE ENERGIA Y ALUMBRADO PUBLICO  2020</t>
  </si>
  <si>
    <t>Seguimiento y mejoramiento al tiempo de respuesta para el 96% de las ordenes del servicio atendidas por mantenimiento correctivo</t>
  </si>
  <si>
    <t>Cambiar el 66% de las luminarias convencionales a las luminarias LED con tecnologia de celda de 7 pines</t>
  </si>
  <si>
    <t xml:space="preserve">Iluminacion con LED de la Avenida ferrocarril entre carrera primera y cuarta </t>
  </si>
  <si>
    <t xml:space="preserve">Proyecto en ejecucion </t>
  </si>
  <si>
    <t xml:space="preserve">modernizacion y expeansión etapa I 7729 luminarias LED </t>
  </si>
  <si>
    <t xml:space="preserve">modernizacion y expeansión etapa III 3224 luminarias LED </t>
  </si>
  <si>
    <t>INFORME PLAN OPERATIVO DE ENERGIA Y ALUMBRADO PUBLICO  2020</t>
  </si>
  <si>
    <t>DIRECTOR DE ENERGIA Y ALUMBRADO PUBLICO</t>
  </si>
  <si>
    <t xml:space="preserve">Plan operativo de energia y alumbrado ejecutado
Plan operativo de energia y alumbrado programado             </t>
  </si>
  <si>
    <t>PLAN DE COMUNICACIONES 2020</t>
  </si>
  <si>
    <t xml:space="preserve">GESTION DE LAS COMUNICACIONES ESTRATEGICAS </t>
  </si>
  <si>
    <t>Realizar charlas y capacitaciones para el buen manejo de redes sociales dirigidas a nuestro equipo de trabajo.</t>
  </si>
  <si>
    <t>(N# de charlas y capacitaciones realizadas / 2 charlas y capacitaciones programadas) *100%</t>
  </si>
  <si>
    <t>Actualizar frecuenteme la cartelera para divulgar información importante de la empresa.</t>
  </si>
  <si>
    <t>(N# de actualizaciones programadas / 12 actualizaciones realizadas) *100%</t>
  </si>
  <si>
    <t>Llevar tráfico a la web desde las redes sociales.</t>
  </si>
  <si>
    <t>(N# de informes de publicaciones en redes sociales / 3 informes de publicaciones en redes sociales) *100%</t>
  </si>
  <si>
    <t>Ejecutar campaña publicitaria de la ESSMAR E.S.P.  que muestre la gestión de la empresa.</t>
  </si>
  <si>
    <t>(N# de campañas realizadas / N# de campañas programadas) *100%</t>
  </si>
  <si>
    <t>Publicar los boletines de prensa de la Empresa en la página web.</t>
  </si>
  <si>
    <t>(N# de informes de boletines de prensa de la empresa en la página web / 3 nformes de boletines de prensa de la empresa en la página web) *100%</t>
  </si>
  <si>
    <t>Aumentar la comunidad de seguidores de las cuentas de redes sociales (instagram, twiter y facebook) de la ESSMAR E.S.P.</t>
  </si>
  <si>
    <t>(N# de informes realizados que evidencien el aumento de los seguidores en las redes sociales de la empresa / 3 informes que muestren el aumento de seguidores en las redes sociales de la empresa) *100%</t>
  </si>
  <si>
    <t>INFORME PLAN DE COMUNICACIONES  2020</t>
  </si>
  <si>
    <t>P.E. COMUNICACIONES</t>
  </si>
  <si>
    <t xml:space="preserve">Plan de comuncaiones ejecutado
Plan de comuncaiones  programado             </t>
  </si>
  <si>
    <t>PLAN DE PREVISIÓN DE RECURSOS HUMANOS  2020</t>
  </si>
  <si>
    <t>Realizar un diagnostico de en la entidad, teniendo en cuenta la nueva operación de alumbrado público</t>
  </si>
  <si>
    <t>Documento</t>
  </si>
  <si>
    <t>INFORME PLAN DE PREVISIÓN DE RECURSOS HUMANOS  2020</t>
  </si>
  <si>
    <t>P.E. TALENTO HUMANO</t>
  </si>
  <si>
    <t xml:space="preserve">Plan prevision de recursos humanos ejecutado
Plan prevision de recursos humanos programado             </t>
  </si>
  <si>
    <t>CAPITAL HUMANO</t>
  </si>
  <si>
    <t>PLAN ESTRATEGICO DE TALENTO HUMANO 2020</t>
  </si>
  <si>
    <t>Definir y garantizar los recursos necesarios para la participación de las fiestas patronales del Distrito, con el fin de integrar la organización  a la sociedad</t>
  </si>
  <si>
    <t>(N# Capacitaciones ejecutadas / N# Capacitaciones programadas) *100%</t>
  </si>
  <si>
    <t>Integrar el nucleo familiar de los servidores públicos a la Entidad y así generar un impacto positivo en el clima y cultura organizacional</t>
  </si>
  <si>
    <t>(N# Capacitaciones ejecutadas / N# Capacitaciones programadas) *100%
 Encuesta de satisfacción</t>
  </si>
  <si>
    <t>Acompañar a los servidores públicos en los eventos  que genere un impacto emocional</t>
  </si>
  <si>
    <t>Exaltar el compromiso, sentido de pertenencia, trabajo en equipo y liderazgo, responsabilidad del servidor público, que se evidencian al realizar las actividades para que fueron contratados.</t>
  </si>
  <si>
    <t>Identificar los niveles de factores de riesgo psicosocial en el entorno de la organización, con potencial de efectos negativos en la salud, bienestar y/o en el trabajo para su intervención</t>
  </si>
  <si>
    <t>Informe de riesgo psicosocial</t>
  </si>
  <si>
    <t xml:space="preserve">Identificar los peligros asociados a las actividades misionales en la organización de tal manera que se pueda evaluar para tomar los controles respectivos. </t>
  </si>
  <si>
    <t xml:space="preserve">Tasa de accidentalidad
Incidencia y Prevalencia
</t>
  </si>
  <si>
    <t>Salvaguardar la integridad de los colaboradores mediante la mejora continua de SG-SST.</t>
  </si>
  <si>
    <t xml:space="preserve"> Cumplimiento al plan de trabajo SG-SST 2020</t>
  </si>
  <si>
    <t>Dar cumplimiento a los requisitos legales y la otra índole.</t>
  </si>
  <si>
    <t>Evaluación de eficacia de los requisitos legales</t>
  </si>
  <si>
    <t>Orientar al quehacer institucional con integridad, transparencia y eficiencia, con el objetivo de fortalecer la gestión ética, creando confianza institucional interna y externa.</t>
  </si>
  <si>
    <t>Evaluación del conocimiento del código de integridad</t>
  </si>
  <si>
    <t>Establecer los mecanismos para verificar el cumplimiento de las metas y planes institucionales.</t>
  </si>
  <si>
    <t>Verificación del cuplimientos de las metas y planes institucionales</t>
  </si>
  <si>
    <t>INFORME PLAN ESTRATEGICO DE TALENTO HUMANO  2020</t>
  </si>
  <si>
    <t xml:space="preserve">Plan estrategico de talento humano ejecutado
Plan estrategico de talento humano programado             </t>
  </si>
  <si>
    <t>PROCESO</t>
  </si>
  <si>
    <t>SISTEMA DE GESTIÓN DE SALUD SEGURIDAD EN EL TRABAJO</t>
  </si>
  <si>
    <t>STFT-014</t>
  </si>
  <si>
    <t>FORMATO</t>
  </si>
  <si>
    <t>PLAN DE TRABAJO 2020</t>
  </si>
  <si>
    <t>V.1</t>
  </si>
  <si>
    <t>Objetivos</t>
  </si>
  <si>
    <t>Documentar, Implementar y mantener las actividades del Sistema de Gestión de Seguridad y Salud en el Trabajo de acuerdo a lo establecido en el Decreto 1072 de 2015 y en los estandares mínimos del SG-SST  con el fin de garantizar la disminución de los accidentes de trabajo y enfermedades laborales en el ESSMAR ESP</t>
  </si>
  <si>
    <t>Alcance</t>
  </si>
  <si>
    <t>Aplica para todos los procesos de la organización</t>
  </si>
  <si>
    <t>Recursos</t>
  </si>
  <si>
    <t>Energia electrica, computadores, impresora, recurso humano, salas de capacitación, video beam, elementos de protección personal, papeleria</t>
  </si>
  <si>
    <t>FASE</t>
  </si>
  <si>
    <t>Actividad</t>
  </si>
  <si>
    <t>Detalle de actividad</t>
  </si>
  <si>
    <t>Responsable</t>
  </si>
  <si>
    <t>Estado 2019</t>
  </si>
  <si>
    <t>Estado 2020</t>
  </si>
  <si>
    <t>Meta (%) 
2020</t>
  </si>
  <si>
    <t xml:space="preserve">Planear </t>
  </si>
  <si>
    <t>Hacer</t>
  </si>
  <si>
    <t>Verificar</t>
  </si>
  <si>
    <t>Actuar</t>
  </si>
  <si>
    <t>Manual SIG</t>
  </si>
  <si>
    <t>Incluir los aspectos pendientes por incluir al SG-SST de acuero a lo establecido en el Decreto 1072 /2015</t>
  </si>
  <si>
    <t>PE Talento Humano / Coordinador SST</t>
  </si>
  <si>
    <t>En proceso</t>
  </si>
  <si>
    <t>Abierto</t>
  </si>
  <si>
    <t>-</t>
  </si>
  <si>
    <t>Procedimiento para reporte e investigación de incidentes / accidentes laborales / enfermedades laborales</t>
  </si>
  <si>
    <t>Investigar todo accidente de trabajo generado de las actividades rutinaria y no rutinaria</t>
  </si>
  <si>
    <t>PE Talento Humano / Coordiandor SST / miembros copasst / jefe inmediato</t>
  </si>
  <si>
    <t>Cerrado</t>
  </si>
  <si>
    <t>30/04/202</t>
  </si>
  <si>
    <t>Induccciones de SGSST</t>
  </si>
  <si>
    <t>Una vez diseñado el programa de inducción SST, se debera socializar a todo el personal</t>
  </si>
  <si>
    <t>PE Talento Humano / Coordiandor SST</t>
  </si>
  <si>
    <t>Procedimiento para identificación de peligros, valoración de riesgo y determinación de controles</t>
  </si>
  <si>
    <t>Diseñada la metodología, actualizar cada cambio organizacional, cambio en la estructura o proceso, accidente de trabajo o enfermedad laboral</t>
  </si>
  <si>
    <t>Programa para la Gestión del Riesgo y Desastres</t>
  </si>
  <si>
    <t>De acuerdo al Planes Operativos Normalizados, se formarán las brigadas para la reacción y atención oportuna de los posibles eventos</t>
  </si>
  <si>
    <t>Programa de protección contra caidas</t>
  </si>
  <si>
    <t>Diseñar para la puesta en marcha del programa de protección contra caidas teniendo en cuenta los requisitos establecidos en la resolución 1409 de 2012</t>
  </si>
  <si>
    <t>Programa de Riesgo Psicosocial</t>
  </si>
  <si>
    <t>Diseño de programa de riesgo Psicosocial</t>
  </si>
  <si>
    <t>Sistema de Vigilancia Epidemiológica Desordenes musculo escqueletico</t>
  </si>
  <si>
    <t>Procedimiento para selección, uso y disposiciónd de Elemento de Protección Personal</t>
  </si>
  <si>
    <t>Garantizar el cumplimiento del procedimiento
Inspeccionar el uso adecuado.
Velar por el cumplimiento de los EPP de acuerdo de la matriz de EPP´s</t>
  </si>
  <si>
    <t>Procedimiento de actividades de alto riesgo</t>
  </si>
  <si>
    <t>Diseño para la realización de manera segura de la actividades de alto riesgo (Caliente, izaje de carga, excavaciones, espacios confinados)</t>
  </si>
  <si>
    <t>Procedimiento para identificación de requisitos legales y de otra indole</t>
  </si>
  <si>
    <t>Inclusión de todos los requisitos en materia de SST. Esta se revisa con periodicidad mensual</t>
  </si>
  <si>
    <t>Programa de Gestión de riesgo químico</t>
  </si>
  <si>
    <t>Identificar sustancias cancerigenas
Caracterizar las sustancias quimicas
Documentar el programa de gestión de riesgo quimico
Identificar, socializar y publicar las MSDS
definir matriz de compatibildiad de sustancias químicas</t>
  </si>
  <si>
    <t>Programa para la gestión del cambio</t>
  </si>
  <si>
    <t>Diseño para realizr de manera oportuno y segura los posibles cambio que puedan repercutir a la empresa
verificar los cambios establecidos en el formato establecidos</t>
  </si>
  <si>
    <t>Programa de alcohol y drogas</t>
  </si>
  <si>
    <t>Diseño de programa de alcohol y drogas en el que incentive el no consumo de estas bebidas y sustancias
Dar cumplimiento con lo establecido con el programa</t>
  </si>
  <si>
    <t>Programa de auditoría Interna</t>
  </si>
  <si>
    <t>Revisión de conformidad del SG-SST frente a las normativas ISO 45001:2018</t>
  </si>
  <si>
    <t>Presupuesto SST 2021</t>
  </si>
  <si>
    <t>Definir los recursos necesarios para ejecutar el SG.SST 2021</t>
  </si>
  <si>
    <t>Plan de Formación 2020</t>
  </si>
  <si>
    <t>Diseño de plan de formación para el año 2019</t>
  </si>
  <si>
    <t>Politica Integral (inluye: Objetivos, indicadores)</t>
  </si>
  <si>
    <t>Diseño de Politica Integral teniendo en cuenta los aspectos de Calidad, SST y Ambiente
Actualizar de acuerdo necesidad (cambio Representante legal, objetivos estrategicos, cumplimiento legal)
Revisión mínimo una vez al año</t>
  </si>
  <si>
    <t>Reglamento de Hgiene y seguridad Industrial</t>
  </si>
  <si>
    <t>Una vez identificado los peligros asociados a las actividades, describir en el reglamento y socializar
Revisión minimo una vez al año</t>
  </si>
  <si>
    <t>Plan Estrategico de Seguridad Vial</t>
  </si>
  <si>
    <t>Actualizar el PESV dando alcance a  los nuevos procesos de acueducto y alcantarillado</t>
  </si>
  <si>
    <t>Programa de Inspecciones</t>
  </si>
  <si>
    <t>Diseño de programa de inspecciones para garantizar que los recursos en SST esten disponibles y vigentes</t>
  </si>
  <si>
    <t>Procedimiento de Actos, condiciones inseguras y condiciones de salud</t>
  </si>
  <si>
    <t>Diseño de procediemto RACI para identificar potenciales AT y prevenir</t>
  </si>
  <si>
    <t>Reglamento de contratistas y visitantes</t>
  </si>
  <si>
    <t>Diseño del reglamento  para establecer los lineamiento en SST a los contratistas y visitantes que ingresen a las instalaciones</t>
  </si>
  <si>
    <t>Comité SIG / Comité MIPG</t>
  </si>
  <si>
    <t>Realizar rendición de cuenta en el cual se socialice la Gestión SST, calidad y ambiente</t>
  </si>
  <si>
    <t>Firma del Responsable de SG-SST</t>
  </si>
  <si>
    <t>Firma de Representante Legal</t>
  </si>
  <si>
    <t>PLAN INSTITUCIONAL DE CAPACITACION  2020</t>
  </si>
  <si>
    <t>Realizar un diagnóstico en las áreas misionales</t>
  </si>
  <si>
    <t>Acta de diagnóstico</t>
  </si>
  <si>
    <t>Capacitar a los Lideres de procesos sobre el manejo de Gestión Integral de recursos hídricos</t>
  </si>
  <si>
    <t>Capacitar a los Lideres de procesos sobre las Propiedades físicas de los fluidos</t>
  </si>
  <si>
    <t>Capacitar a los Lideres de procesos sobre Mécanica de fluidos para no ingenieros</t>
  </si>
  <si>
    <t>Capacitar a los Lideres de procesos sobre la Conceptualización de redes de saneamiento</t>
  </si>
  <si>
    <t xml:space="preserve">Capacitar a los Lideres de procesos sobre Formulación de proyectos de inversión Pública </t>
  </si>
  <si>
    <t>Capacitar a todos los servidores públicos de la ESSMAR sobre Gestión y uso eficiente de agua</t>
  </si>
  <si>
    <t>Capacitar al personal operativo del proceso de acueducto y alcantarillado sobre los Topicos avanzados de modelación de redes de saneamiento</t>
  </si>
  <si>
    <t>Capacitar al personal operativo del proceso de acueducto y alcantarillado sobre el Diseño de estación de bombeos</t>
  </si>
  <si>
    <t>Capacitar al personal operativo del proceso de acueducto y alcantarillado sobre el Cálculo de purgas y ventosas</t>
  </si>
  <si>
    <t>Capacitar al personal que dentro de sus funciones involucre la realización de informes sobre Ofimatica</t>
  </si>
  <si>
    <t>Capacitar a todos los servidores públicos de la ESSMAR sobre Servicio al cliente / Atención al usuario / expresión oral</t>
  </si>
  <si>
    <t>Capacitar a todos los servidores públicos de la ESSMAR que dentro de sus funciones lo requieran sobre Archivo (Gestión documental)</t>
  </si>
  <si>
    <t>Capacitar a todos los servidores públicos de la ESSMAR sobre Roles, funciones y responsabilidades entre procesos</t>
  </si>
  <si>
    <t>Capacitar a todos los servidores públicos de la ESSMAR sobre Gestión de residuos sólidos</t>
  </si>
  <si>
    <t>Capacitar al personal operativo del proceso de acueducto y alcantarillado sobre Conexión e instalación de redes</t>
  </si>
  <si>
    <t>Capacitar al personal operativo del proceso de acueducto y comercial sobre Instalación de medidores</t>
  </si>
  <si>
    <t>Capacitar al personal operativo del proceso de acueducto sobre el Uso de equipo Geofono para detección de fugas en tuberias de acueductos</t>
  </si>
  <si>
    <t>Capacitar al personal operativo del proceso de acueducto y alcantarillado Uso de equipo camara para inspección de tuberias</t>
  </si>
  <si>
    <t>Capacitar al personal operativo del proceso de acueducto sobre el Uso de Caudalimetro para medición de caudal en tuberías de acueductos</t>
  </si>
  <si>
    <t>Capacitar al personal en actualizacion derecho de peticion, quejas, reclamos y denuncias PQRSD.</t>
  </si>
  <si>
    <t>Capacitar al personal en Roles y funciones de la supervision, interventoria y liquidacion de contratos estatales</t>
  </si>
  <si>
    <t>Capacitar al personal actualizacion de contratacion Publica</t>
  </si>
  <si>
    <t>Capacitacion de personal en procesos de Rendicion de cuentas</t>
  </si>
  <si>
    <t>Capacitacion en la politica de proteccion de datos personales</t>
  </si>
  <si>
    <t>Capacitacion de actualizacion en procesos de liquidacion de nomina, prestaciones sociales, seguridad social de acuerdo a la normativas vigentes.</t>
  </si>
  <si>
    <t>Capacitacion de buenas practicas de normativas vigentes del sector.</t>
  </si>
  <si>
    <t>INFORME PLAN INSTITUCIONAL DE CAPACITACIONES 2020</t>
  </si>
  <si>
    <t xml:space="preserve">Plan institucional de capacitaciones ejecutado
Plan institucional de capacitaciones programado             </t>
  </si>
  <si>
    <t>INFORME PLAN DE TRABAJO ANUAL EN SEGURIDAD Y SALUD EN EL TRABAJO 2020</t>
  </si>
  <si>
    <t xml:space="preserve">plan de trabajo anual en SST 2020 ejecutado
plan de trabajo anual en SST 2020 programado             </t>
  </si>
  <si>
    <t>PLAN DE ACCION DE JURIDICA 2020</t>
  </si>
  <si>
    <t>Actualización  del   manual de políticas de prevención del daño antijurídico.</t>
  </si>
  <si>
    <t>(Actividades Ejecutadas / Actividades Programadas) *100%</t>
  </si>
  <si>
    <t>Actualización y socialización del manual de peticiones y sus respectivos formatos.</t>
  </si>
  <si>
    <t xml:space="preserve">Documentos creado y adoptado mediente resolución. </t>
  </si>
  <si>
    <t>INFORME PLAN DE ACCION DE JURIDICA 2020</t>
  </si>
  <si>
    <t>JEFE DE OFICINA JURÍDICA Y DE GESTIÓN CONTRACTUAL / P.E. JURÍDICA</t>
  </si>
  <si>
    <t xml:space="preserve">plan de accion de contratacion ejecutado
Plan de accion de contratacion programado             </t>
  </si>
  <si>
    <t>PLAN DE ACCION DE CONTRATACION  2020</t>
  </si>
  <si>
    <t xml:space="preserve">Actualización  y socialización del manual de contratación de acuerdo a las disposiciones normativas </t>
  </si>
  <si>
    <t xml:space="preserve">Documento actualizado </t>
  </si>
  <si>
    <t>INFORME PLAN DE ACCION CONTRATACION  2020</t>
  </si>
  <si>
    <t xml:space="preserve">plan de accion de juridica ejecutado
Plan de accion de juridica programado             </t>
  </si>
  <si>
    <t>PLAN DE GESTION PARA LA ATENCION AL CIUDADANO 2020</t>
  </si>
  <si>
    <t>Realizar encuestas mensuales para medir la percepción que tienen los ciudadanos frente a los servicios prestados por la Empresa de Servicios Públicos del Distrito de Santa Marta- ESSMAR E.S.P.</t>
  </si>
  <si>
    <t>Nivel de Satisfacción de Usuarios de la ESSMAR E.S.P. (90%)</t>
  </si>
  <si>
    <t>Realizar encuestas mensuales para medir la percepción que tienen los ciudadanos frente a los servicios prestados por la Empresa INTERASEO S.A.S. E.S.P</t>
  </si>
  <si>
    <t>Nivel de satisfacción de Usuarios de INTERASEO S.A.S. E.S.P. (90%)</t>
  </si>
  <si>
    <t>Realizar tres (3) informes acerca de la satisfacción de los usuarios que reciben los servicios de la ESSMAR E.S.P. e INTERASEO S.A.S. E.S.P., para su analisis y posible plan de mejoramiento.</t>
  </si>
  <si>
    <t>(N# de informes acerca de la satisfacción de los usuarios realizados y socializados / 3 informes de satisfacción de los usuarios programados)*100%</t>
  </si>
  <si>
    <t>Conformar 100 comités defensores de los servicios públicos.</t>
  </si>
  <si>
    <t>(N# de comités defensores de los servicios públicos creados / 100 comités defensores de los servicios públicos programados) *100%</t>
  </si>
  <si>
    <t>INFORME PLAN DE GESTION PARA LA ATENCION AL CIUDADANO 2020</t>
  </si>
  <si>
    <t>P.U. ATENCION AL CIUDADANO</t>
  </si>
  <si>
    <t xml:space="preserve">Plan de gestion para la atencion al ciudadano ejecutado
Plan de gestion para la atencion al ciudadano programado             </t>
  </si>
  <si>
    <t>INFORME DE ACTIVIDADES DE GESTION DISCIPLINARIA 2020</t>
  </si>
  <si>
    <t>SECRETARIO GENERAL / P.U. TALENTO HUMANO</t>
  </si>
  <si>
    <t>ACTIVIDAD</t>
  </si>
  <si>
    <t xml:space="preserve">FUENTE DE DATOS </t>
  </si>
  <si>
    <t xml:space="preserve">Orientar y dirigir la adopcion e implementacion del codigo de integridad de la ESSMAR E.S.P. </t>
  </si>
  <si>
    <t>Actas del Comité Institucional de Gestion y Desempeño, evidencias fotograficas, codigo de integridad, etc.</t>
  </si>
  <si>
    <t xml:space="preserve">Adopcion e implementacion del codigo de integridad ejecutado
Adopcion e implementacion del codigo de integridad programado             </t>
  </si>
  <si>
    <t>SENSIBILIZAR A LOS SERVIDORES PÚBLICOS DE LA ENTIDAD, ASÍ COMO SUS CONTRATISTAS Y COLABORADORES ACERCA DE LA CONDUCTA ÉTICA Y RESPONSABILIDAD DISCIPLINARIA EN EL EJERCICIO DE SUS FUNCIONES Y/O ACTIVIDADES</t>
  </si>
  <si>
    <t xml:space="preserve"> EVIDENCIAS FOTOGRÁFICAS, LISTA DE ASISTENCIA,  ETC.</t>
  </si>
  <si>
    <t>N# de sensibilizaciones realizadas ejecutadas
Dos (2) sensibilizaciones programadas</t>
  </si>
  <si>
    <t>PLAN ANUAL DE ADQUISICIONES</t>
  </si>
  <si>
    <t>A. INFORMACIÓN GENERAL DE LA ENTIDAD</t>
  </si>
  <si>
    <t>Nombre</t>
  </si>
  <si>
    <t>EMPRESA DE SERVICIOS PUBLICOS DEL DISTRITO DE SANTA MARTA "ESSMAR ESP"</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</si>
  <si>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</si>
  <si>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</si>
  <si>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70 No 12-418,  KIL. 7 VIA A GAIRA</t>
  </si>
  <si>
    <t>Teléfono</t>
  </si>
  <si>
    <t>Página web</t>
  </si>
  <si>
    <t>WWW.ESSMAR.GOV.CO</t>
  </si>
  <si>
    <t>Misión y visión</t>
  </si>
  <si>
    <r>
      <rPr>
        <b/>
        <sz val="11"/>
        <color indexed="8"/>
        <rFont val="Calibri"/>
        <family val="2"/>
      </rPr>
      <t xml:space="preserve">MISION
</t>
    </r>
    <r>
      <rPr>
        <sz val="11"/>
        <color theme="1"/>
        <rFont val="Calibri"/>
        <family val="2"/>
        <scheme val="minor"/>
      </rPr>
      <t xml:space="preserve">
Garantizamos la prestación de servicios públicos, directamente o a través de un tercero, generando valor publico al Distrito de Santa Marta.
</t>
    </r>
    <r>
      <rPr>
        <b/>
        <sz val="11"/>
        <color indexed="8"/>
        <rFont val="Calibri"/>
        <family val="2"/>
      </rPr>
      <t xml:space="preserve">VISION
</t>
    </r>
    <r>
      <rPr>
        <sz val="11"/>
        <color theme="1"/>
        <rFont val="Calibri"/>
        <family val="2"/>
        <scheme val="minor"/>
      </rPr>
      <t xml:space="preserve">
En el año 2025, seremos reconocidos a nivel nacional por nuestros altos estándares de calidad en la prestación de servicios públicos y desarrollo sostenible..
</t>
    </r>
  </si>
  <si>
    <t>Perspectiva estratégica</t>
  </si>
  <si>
    <t xml:space="preserve">La Empresa de Servicios Públicos del Distrito de Santa Marta en cumplimiento de su objeto misional, fortalecerá y capacitará a la entidad y al personal que en función del ejercicio de las actividades que se requieran.          
El propósito fundamental es realizar con eficiencia, eficacia, transparencia y autonomía todos los procedimientos estratégicos, misionales y de apoyo de la ESSMAR ESP, que contribuyan al cumplimiento del proyecto "Basura Cero" enmarcados en el Plan de Desarrollo del Distrito de Santa Marta.
</t>
  </si>
  <si>
    <t>Información de contacto</t>
  </si>
  <si>
    <t>CARLOS ENRIQUE PAEZ CANTILLO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</si>
  <si>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</si>
  <si>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</si>
  <si>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</si>
  <si>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</si>
  <si>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</si>
  <si>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</si>
  <si>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</si>
  <si>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</si>
  <si>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</si>
  <si>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</si>
  <si>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</si>
  <si>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</si>
  <si>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</si>
  <si>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</si>
  <si>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</si>
  <si>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</si>
  <si>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</si>
  <si>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82101504
82101601
82101602</t>
  </si>
  <si>
    <t>Diseño de una estrategia publicitaria alusiva a las actividades misionales de la empresa, con cobertura en la circunscripción geográfica del Distrito de Santa Marta; que nos permita mantener informada a la comunidad en general de las actividades, campañas y demás noticias y eventos que se desarrollen en la empresa</t>
  </si>
  <si>
    <t>Enero</t>
  </si>
  <si>
    <t>4 Meses</t>
  </si>
  <si>
    <t>Contratacion Directa</t>
  </si>
  <si>
    <t>PROPIOS - IMPRESOS Y PUBLICACIONES (ACUEDUCTO Y ALCANTARILLADO)</t>
  </si>
  <si>
    <t>NO</t>
  </si>
  <si>
    <t>N/A</t>
  </si>
  <si>
    <t xml:space="preserve">Luis Alberto Delgado Lozano
Profesional de Servicios Administrativos
Tel: 4368358 </t>
  </si>
  <si>
    <t>Compra de Soat para las  camionetas y camiones  pertenecientes al parque automotor de la ESSMAR ESP.</t>
  </si>
  <si>
    <t>5 Dias</t>
  </si>
  <si>
    <t>PROPIOS - SEGUROS (CENTRAL)</t>
  </si>
  <si>
    <t xml:space="preserve">Alquiler de un vehiculo blindado para translado del  Gerente de la ESSMAR E.S.P para la seguridad que garantice su proteccion en funciones del Cargo </t>
  </si>
  <si>
    <t>12 Meses</t>
  </si>
  <si>
    <t>Invitacion Directa a Ofertar</t>
  </si>
  <si>
    <t>PROPIOS - ARRENDAMIENTOS (CENTRAL)</t>
  </si>
  <si>
    <t>Prestar el servicio de lavado de vehículos del parque automotor de la ESSMAR ESP.</t>
  </si>
  <si>
    <t>PROPIOS - OTRAS ADQUISICIONES DE SERVICIOS (CENTRAL)</t>
  </si>
  <si>
    <t>Servicio de energia electrica para el alumbrado publico del Distrito de Santa Marta, en el marco de la prestación de servicio de la ESSMAR ESP.</t>
  </si>
  <si>
    <t>PROPIOS - SERVICIOS PUBLICOS (ALUMBRADO PUBLICO)</t>
  </si>
  <si>
    <t>Arriendo un (1) inmueble para ubicar las oficinas administrativas de alumbrado público, así como también el parqueo y salvaguarda del parque automotor de propiedad de la empresa de servicios públicos del distrito de santa marta ESSMAR E.S.P</t>
  </si>
  <si>
    <t>PROPIOS - ARRENDAMIENTOS (ALUMBRADO PUBLICO)</t>
  </si>
  <si>
    <t>Revision tecnico mecanica yde emision de gases de los vehículos del parque automotor de la ESSMAR ESP.</t>
  </si>
  <si>
    <t>Febrero</t>
  </si>
  <si>
    <t>Alquiler de elementos logísticos para la realización de los diferentes eventos institucionales que requiera adelantar la ESSMAR E.S.P</t>
  </si>
  <si>
    <t>1 Mes</t>
  </si>
  <si>
    <t>Mantenimiento a aires acondicionados tipo mini split ubicados en diferentes oficinas de la ESSMAR ESP</t>
  </si>
  <si>
    <t>11 Meses</t>
  </si>
  <si>
    <t>PROPIOS - OTRAS ADQUISICIONES DE SERVICIOS (ACUEDUCTO Y ALCANTARILLADO)</t>
  </si>
  <si>
    <t xml:space="preserve">Servicio de limpieza manual desmonte poda, recoleccion de poda y desechos solidos, barrido de canales, calle canales, regillas y box coulvert, recoleccion de escombros arrojados de manera clandestina, apoyo en las actividades del lavado parque o areas publicas y demas obligaciones legales adquiridas por el Essmar  </t>
  </si>
  <si>
    <t>6 Meses</t>
  </si>
  <si>
    <t>Invitacion Publica a Ofertar de mayor cuantia</t>
  </si>
  <si>
    <t>Invitacion Publica a Ofertar de menor cuantia</t>
  </si>
  <si>
    <t>PROPIOS - ARRENDAMIENTOS (ACUEDUCTO Y ALCANTARILLADO)</t>
  </si>
  <si>
    <t>Recibir dinero de sus usuarios provenientes de los pagos por conceptos de prestación de servicio de disposición de escombro a personas jurídicas y naturales de la ciudad de Santa Marta, los pagos serán recibidos en los puntos de atención al público que el contratista, discrecionalmente disponga, dichos dineros serán trasladados a la orden de el contratante desde el sitio donde se reciban hasta la cuenta bancaria que el contratante disponga, por el medio que sea más conveniente para la entrega de los recursos, ya sea transferencia electrónica, consignación en cheque, efectivo, o pago ACH.</t>
  </si>
  <si>
    <t>82101501
82101502
82101505
82121502
82121503
82121506
82121701
82121702</t>
  </si>
  <si>
    <t xml:space="preserve">Suministro de piezas publicitarias que sirvan como instrumentos de divulgacion de informacion institucional y/o de campañas de sensibilizacion adelantadas en el pgirs; al igual que todo el material impreso (tipografica, litografica y digital) requeridos por essmar esp en funcion del giro ordinario de las actividades del PGIRS y de la ESSMAR en general, el cual esta dividido de la siguiente manera </t>
  </si>
  <si>
    <t>PROPIOS - IMPRESOS Y PUBLICACIONES (CENTRAL)</t>
  </si>
  <si>
    <t>Servicio de capacitaciones en temas administrativos para los funcionarios de la ESSMAR ESP</t>
  </si>
  <si>
    <t>PROPIOS - CAPACITACION (ACUEDUCTO Y ALCANTARILLADO)</t>
  </si>
  <si>
    <t>PROPIOS - CAPACITACION (CENTRAL)</t>
  </si>
  <si>
    <t>Realización de actividades en el marco del plan de bienestar social de la vigencia 2020</t>
  </si>
  <si>
    <t>PROPIOS - BIENESTAR SOCIAL (ACUEDUCTO Y ALCANTARILLADO)</t>
  </si>
  <si>
    <t xml:space="preserve">Arriendo de servidor de alta capacidad para correos electronicos e intranet </t>
  </si>
  <si>
    <t>Arriendo de Software ERP</t>
  </si>
  <si>
    <t>Servicios de vigilancia y seguridad privada en las instalaciones  de la ESSMAR ESP, en la modalidad de vigilancia fija, las veinticuatro (24) horas diarias, incluyendo sàbados, domingos y festivos a cargo de vigilante armado, uniformado, radio o tele comunicado y supervisado, con el fin de asegurar la proteccion y custodia de las personas , bienes muebles e inmuebles de propiedad de la entidad y de los que legalmente sea o llegare a ser responsables.</t>
  </si>
  <si>
    <t>Marzo</t>
  </si>
  <si>
    <t>10 Meses</t>
  </si>
  <si>
    <t>PROPIOS - VIGILANCIA (CENTRAL)</t>
  </si>
  <si>
    <t>Arriendo un (1) inmueble para ubicar las oficinas administrativas, asi como tambien el parqueo y salvaguarda del parque automotor de propiedad de la empresa de servicios publicos del Distrito de Santa Marta-ESSMAR E.S.P</t>
  </si>
  <si>
    <t>Suministro de soportes tecnológicos consistentes en la instalación, configuración y puesta en marcha de herramientas tecnológicas de última generación para la ESSMAR E.S.P., de igual forma, se obliga a realizar todas las actividades de apoyo y suministro de bienes y servicios requeridos en actividades comerciales, operativas y administrativas del Servicio de Acueducto y Alcantarillado</t>
  </si>
  <si>
    <t>Prestación de los servicios de conservación, mantenimiento y reparación de los elementos de impulsión, conducción, retención, maniobra, deposito, soporte, regulación, estructural de las infraestructuras</t>
  </si>
  <si>
    <t>PROPIOS - MANTENIMIENTO  (ACUEDUCTO Y ALCANTARILLADO)</t>
  </si>
  <si>
    <t>Suministro de equipos y materiales para el mantenimiento del servicio de acueducto y alcantarillado en el distrito de santa marta.</t>
  </si>
  <si>
    <t>PROPIOS - MATERIALES Y SUMINISTROS (ACUEDUCTO Y ALCANTARILLADO)</t>
  </si>
  <si>
    <t>Suministro de maquinaria y vehículos para el mantenimiento y mejoramiento de los sistemas de acueducto y alcantarillado, transporte y distribución de agua potable apta para el consumo humano para atender zonas como parte del servicio de acueducto, limpieza y drenaje de las redes de alcantarillado y transporte de personal, materiales, equipos y logística de la empresa ESSMAR ESP, en el Distrito Turístico, Cultural e Histórico de Santa Marta.</t>
  </si>
  <si>
    <t>Realizar el reparcheo en losas de concreto rigido por roturas de pavimiento generadas por reparacion de fugas en el sistema de acuerducto y alcantarillado sanitario en las vias urbanas del distrito de Santa Marta,</t>
  </si>
  <si>
    <t>Suministro de insumos quimicos para el proceso de tratamiento de agua potable, de los servicios que presta la ESSMAR ESP.</t>
  </si>
  <si>
    <t>servicio temporal de talento humano asistencial y misional del area de acueducto y alcantarillado de la ESSMAR ESP</t>
  </si>
  <si>
    <t>OTROS SERVICIOS PERSONALES INDIRECTOS( ACUEDUCTO Y ALCANTARILLADO)</t>
  </si>
  <si>
    <t>Arriendo exclusivo de un RPT que opere en la banda de VHF, incluyendo las frecuencias, para uso exclusivo de ESSMAR ESP., que cubra la circunscripción geográfica del distrito de Santa Marta</t>
  </si>
  <si>
    <t>44121701    44103105
44122101   31201503
31201512   44122011
14111507   44121618
44103103   43201809
44122104   44122107
44121716   44121708
45101508   44121905
44102606   44121908
60105704   41111604
14111515   44121904
14111514   14111519
14111531   14111530
44111503   12171703</t>
  </si>
  <si>
    <t xml:space="preserve">Suministro de los elementos de papeleria, tintas, utiles de escritorio y articulos de oficina </t>
  </si>
  <si>
    <t>PROPIOS - MATERIALES Y SUMINISTROS (CENTRAL)</t>
  </si>
  <si>
    <t>14111704    53131608
14111703    47131803
47131603   47131810
47131807   47131618
47131806   14111705
50161509   50201706
50201709   52152102
47131824   24111503
73101613   47131608
47131611   47131604
50202301   50201715</t>
  </si>
  <si>
    <t xml:space="preserve">Suministro de elementos de aseo y cafeteria para las diferentes oficinas de la ESSMAR </t>
  </si>
  <si>
    <t>PROPIOS - ASEO (CENTRAL)</t>
  </si>
  <si>
    <t>PROPIOS - ASEO (ACUEDUCTO Y ALCANTARILLADO)</t>
  </si>
  <si>
    <t>15101505
15101506</t>
  </si>
  <si>
    <t>Suministro de combustible a los vehículos de propiedad de ESSMAR E.S.P. y a los vehículos en que se encuentren bajo la modalidad de comodato, arrendados o en calidad de préstamo de uso bajo responsabilidad de la entidad.</t>
  </si>
  <si>
    <t>56101510
56101518
56101522
56101530
56101702
56101703
56101716</t>
  </si>
  <si>
    <t xml:space="preserve">Compra de Mobiliarios para diferentes Oficinas de la ESSMAR </t>
  </si>
  <si>
    <t>15 Dias</t>
  </si>
  <si>
    <t>PROPIOS - COMPRA DE EQUIPOS (CENTRAL)</t>
  </si>
  <si>
    <t>30102903
39111603
39121032</t>
  </si>
  <si>
    <t>(Modernizacion y Expansion) Compra de Luminarias, postes y transformadores para los diferentes barrios y sectores del Distrito de Santa Marta</t>
  </si>
  <si>
    <t>PROPIOS - OTRAS ADQUISICIONES DE SERVICIOS (ALUMBRADO PUBLICO)</t>
  </si>
  <si>
    <t xml:space="preserve">
39111603
39111616</t>
  </si>
  <si>
    <t>Alumbrado Navideño</t>
  </si>
  <si>
    <t>Abril</t>
  </si>
  <si>
    <t>9,5 Meses</t>
  </si>
  <si>
    <t>PROPIOS - VIGILANCIA
 (ACUEDUCTO Y ALCANTARILLADO)</t>
  </si>
  <si>
    <t>9 Meses</t>
  </si>
  <si>
    <t xml:space="preserve">78181507
78181508
</t>
  </si>
  <si>
    <t xml:space="preserve">Mantenimiento lntegral preventivo y correctivo , incluido mano de obra y suministros de repuestos para las camionetas , camiones, volquetas y Maquinaria pesada que hacen parte del Parque Automotor de la ESSMAR E.S.P  </t>
  </si>
  <si>
    <t>PROPIOS - MANTENIMIENTO  (CENTRAL)</t>
  </si>
  <si>
    <t>Servicio de alquiler de maquinaria pesada y de transporte de material con su respectivo operario para la recolección de sedimentos, lodo, limpieza y perfilación de vías afectadas, en diferentes sectores de la jurisdicción geográfica del distrito de santa marta y sectores de la zona rural cuando sea requerido, que afecten la prestación del servicio; para dispersar, recolectar, mover y compactar los escombros que son recogidos, llevados y arrojados en sitio autorizado por la ESSMAR E.S.P. para la adecuación de suelo; y apoyar las actividades del nuevo portafolio de servicios de la ESSMAR E.S.P. en lo concerniente a equipo de carga cada vez que sea requerido y estrictamente necesario y demás obligaciones legales adquiridas por la ESSMAR ESP.</t>
  </si>
  <si>
    <t>Alquiler de impresoras para las diferentes areas de  la ESSMAR ESP.</t>
  </si>
  <si>
    <t>43211503
43211507
43211711
43212105
52161505</t>
  </si>
  <si>
    <t>Compra de diferentes equipos de computo y equipos electronicos en general paralas diferentes dependencias de la ESSMAR ESP</t>
  </si>
  <si>
    <t>Mayo</t>
  </si>
  <si>
    <t>1 mes</t>
  </si>
  <si>
    <t>PROPIOS - OTRAS ADQUISICIONES DE BIENES (ACUEDUCTO Y ALCANTARILLADO)</t>
  </si>
  <si>
    <t xml:space="preserve">46182205    53102710
46181503      46181611
46181504      46181701
46181537       46181705
46181545      46181802
46181604     46181804
46181902     46182001 </t>
  </si>
  <si>
    <t>Dotación  y EPP para empleados de la ESSMAR ESP</t>
  </si>
  <si>
    <t>8 Meses</t>
  </si>
  <si>
    <t>PROPIOS - DOTACION (ACUEDUCTO Y ALCANTARILLADO)</t>
  </si>
  <si>
    <t>Arriendo de Software de Gestion Documental</t>
  </si>
  <si>
    <t>Suministro e instalacion de Licencias de Antivitus, Office y Windows para los diferentes equipos de computo de la ESSMAR</t>
  </si>
  <si>
    <t>Junio</t>
  </si>
  <si>
    <t>Comprar una (1) poliza demanejo global que garantice el buen manejo de los dineros a cargo de la gerente General, Secretario General, Jefe Juridico Y Gestion Contractual, Subgerente Corporativo y el Subgerente Tecnico de la ESSMAR ESP.</t>
  </si>
  <si>
    <t>Agosto</t>
  </si>
  <si>
    <t>84131603
84131607</t>
  </si>
  <si>
    <t>Compra de polizas de seguro contra todo tipo de riesgo que garantice la proteccion de los siguientes vehiculos y maquinaria amarilla  y o pesadas, seguro obligatorio de accidente de transcito SOAT, para los vehiculos que hacen parte del parque automotor del parque automotor de la ESSMAR ESP y una poliza PYMS A favor de la ESSMAR ESP.</t>
  </si>
  <si>
    <t>Septiembre</t>
  </si>
  <si>
    <t>El contratista se obliga a vender a la ESSMAR ESP y esta a su vez a comprar dos pólizas de seguros contra todo tipo de riesgo que garantice la protección de un vehículo tipo volqueta 7 m3 y un vehículo tipo volqueta  6*4 14m3 de propiedad de la ESSMAR ESP.</t>
  </si>
  <si>
    <t>Noviembre</t>
  </si>
  <si>
    <t>Posibles códigos UNSPSC</t>
  </si>
  <si>
    <t>INFORME DE ACTIVIDADES DE GESTION DE LAS FINANZAS PUBLICAS 2020</t>
  </si>
  <si>
    <t>SUBGERENTE CORPORATIVO / P.U. GESTION FINANCIERA</t>
  </si>
  <si>
    <t>N# de estados financieros presentados
Cuatro (4) estados financieros programados</t>
  </si>
  <si>
    <t>REALIZAR SEGUIMIENTO A LA EJECUCIÓN PRESUPUESTAL  PRESENTANDO A GERENCIA CUATRO (4) ESTADOS FINANCIEROS DEL 2020</t>
  </si>
  <si>
    <t>INFORME DE EJECUCIÓN PRESUPUESTAL,  ESTADOS FINANCIEROS, ETC.</t>
  </si>
  <si>
    <t>PLAN DE ACCION ALMACEN 2020</t>
  </si>
  <si>
    <t>Realizar informes mensuales para controlar el ingreso y salida de los insumos de la  ESSMAR E.S.P.</t>
  </si>
  <si>
    <t>(Numero de informes entregados / 3 informes programados en el año). X 100</t>
  </si>
  <si>
    <t xml:space="preserve">Realizar un inventario anual de los bienes inmuebles </t>
  </si>
  <si>
    <t xml:space="preserve">1 Informe de revision general de los bienes inmuebles.  </t>
  </si>
  <si>
    <t>INFORME PLAN DE ACCION ALMACEN 2020</t>
  </si>
  <si>
    <t>P.E. ALMACEN</t>
  </si>
  <si>
    <t xml:space="preserve">Plan de accion almacen 2020 ejecutado
Plan de accion almacen 2020 programado             </t>
  </si>
  <si>
    <t>PLAN DE ACCION DE GESTION COMERCIAL 2020</t>
  </si>
  <si>
    <t>FACTURACION</t>
  </si>
  <si>
    <t>Incremento de los m3 facturados</t>
  </si>
  <si>
    <t>(Consumo facturado mes / consumo proyectado)*100</t>
  </si>
  <si>
    <t>Incremento del valor facturado por consumo y diferidos</t>
  </si>
  <si>
    <t>(Valor facturado mes / Valor proyectado mes)*100</t>
  </si>
  <si>
    <t>Actualización del censo de usuarios y estratificación</t>
  </si>
  <si>
    <t>(Usuarios facturados mes / Usuarios proyectados mes)*100</t>
  </si>
  <si>
    <t>Fortalecer el ingreso por subsidios</t>
  </si>
  <si>
    <t>(Valor facturado por subsidios / Valor proyectado subsidios)*100</t>
  </si>
  <si>
    <t>Incrementar la efectividad en la toma de lecturas.</t>
  </si>
  <si>
    <t>(Lecturas Efectivas / Lecturas tomadas)*100</t>
  </si>
  <si>
    <t>Incrementar el porcentaje de micromedición</t>
  </si>
  <si>
    <t>(Numero de medidores instalados / Número total de usuarios)*100</t>
  </si>
  <si>
    <t>Incrementar el número de medidores en buen estado mediante mantenimientos correctivos o reposición de medidores.</t>
  </si>
  <si>
    <t>(Medidores en buen estado / Total de medidores)*100</t>
  </si>
  <si>
    <t>Recuperar la facturación de metros cúbicos en épocas de verano con la vinculación de las pilas públicas y asi fortalecer el ingreso por subsidios</t>
  </si>
  <si>
    <t>(Número de pilas públicas incluidas en el sistema/Total de pilas públicas a incluir en el año)*100%</t>
  </si>
  <si>
    <t>ATENCIÓN AL CLIENTE</t>
  </si>
  <si>
    <t>Incrementar la satisfacción de los clientes que se acercan a interponer una PQR, brindandole una respuesta rápida y una excelente atención</t>
  </si>
  <si>
    <t>Número de PQR recibidas por cada 1000 usuarios &lt;= 7</t>
  </si>
  <si>
    <t>(% clientes con queja o reclamo contra el total de clientes atendidos)*100</t>
  </si>
  <si>
    <t>(% clientes con solución inmediata en la sala / total clientes atendidos)*100</t>
  </si>
  <si>
    <t>JURIDICO COMERCIAL</t>
  </si>
  <si>
    <t xml:space="preserve">Atención oportuna del total de PQR asignadas dentro del marco normativo </t>
  </si>
  <si>
    <t>(PQR favorables al cliente / Total de PQR)*100</t>
  </si>
  <si>
    <t>CARTERA Y REACUDO</t>
  </si>
  <si>
    <t>Incrementar la gestión de cobro mediante brigadas sociales de recuperación de cartera, aumento en los convenios de pago, gestión de cartas a clientes por notificación de deuda, marketing teléfonico,campañas de fidelización y suspensión de los servicios</t>
  </si>
  <si>
    <t>(Total del recaudo mes / Total de recaudo proyectado mes)*100</t>
  </si>
  <si>
    <t>(Total del recaudo mes / Total facturado del mes)*100</t>
  </si>
  <si>
    <t>(Total del recaudo corriente mes / Total facturado del mes)*100</t>
  </si>
  <si>
    <t>(Número de suspensiones efectivas / Total de suspensiones emitidas)*100</t>
  </si>
  <si>
    <t>(Número de reinstalaciones efectuadas / Número de suspendidos período)*100</t>
  </si>
  <si>
    <t>INFORME PLAN DE ACCION DE GESTION COMERCIAL  2020</t>
  </si>
  <si>
    <t xml:space="preserve">Plan de accion de gestion comercial ejecutado
Plan de accion de gestion comercial programado             </t>
  </si>
  <si>
    <t>INFORME DE ACTIVIDADES DE GESTION DE LA PLANEACION Y DIRECCIONAMIENTO ESTRATEGICO  2020</t>
  </si>
  <si>
    <t>P.E. PLANEACIÓN ESTRATÉGICA Y SIG</t>
  </si>
  <si>
    <t>IMPLEMENTAR EL MODELO INTEGRADO DE PLANEACION Y GESTION EN UN 80% PARA EL 2020 EN LA ESSMAR E.S.P.</t>
  </si>
  <si>
    <t>INFORME DE GESTIÓN DE INDICADORES, ACTAS DE REUNIÓN DEL COMITÉ DE GESTIÓN Y DESEMPEÑO, ETC.</t>
  </si>
  <si>
    <t>% de la implementacion de MIPG logrado
% de la implementacion de MIPG programado</t>
  </si>
  <si>
    <t>ELABORAR Y SUPERVISAR PLAN ANUAL DE ADQUISICIONES 2020</t>
  </si>
  <si>
    <t>FORMATO DEL PLAN ANUAL DE ADQUISICIONES, INFORME DE GESTIÓN DE INDICADORES, ETC.</t>
  </si>
  <si>
    <t>Plan Anual de Adquisiciones 2020 elaborado y supervisado
Plan Anual de Adquisiciones 2020 programado</t>
  </si>
  <si>
    <t>P.U. SERVICIOS ADMINISTRATIVOS</t>
  </si>
  <si>
    <t>INFORME DE ACTIVIDADES DE GESTION ADMINISTRATIVA</t>
  </si>
  <si>
    <t xml:space="preserve">PLAN ESTRATÉGICO DE TECNOLOGÍAS DE LA INFORMACIÓN 2020- PETI </t>
  </si>
  <si>
    <t>Comprar de equipos de cómputo para la diferentes áreas de la ESSMAR E.S.P.</t>
  </si>
  <si>
    <t>(N# de equipos comprados / N# de equipos programados) *100%</t>
  </si>
  <si>
    <t>Actualizar página web de la ESSMAR E.S.P.</t>
  </si>
  <si>
    <t>(Página web actualizada / Página web programada) *100%</t>
  </si>
  <si>
    <t>Comprar de nuevas licencias de software de ofimatica -Comprar de nuevas licencias antivirus end point- actualizacion de licencias de equipo windows 7 a windows 10 para cada equipo de la ESSMAR E.S.P</t>
  </si>
  <si>
    <t>(N# de licencias de office y antivirus compradas / N# de licencias de office y antivirus programadas) *100%</t>
  </si>
  <si>
    <t>Comprar software para manejo de inventarios, almacen, cartografía, reportes, órdenes de trabajo, pqrs etc, del área de Energía y Alumbrado Público.</t>
  </si>
  <si>
    <t>Software adquirido</t>
  </si>
  <si>
    <t>actualizacion de software de gestión documental</t>
  </si>
  <si>
    <t>implementacion de software ERP</t>
  </si>
  <si>
    <t>mejorar la comunicacion interna entre las difrentes areas de trabajo con el fin de incrementar la productividad y centralizar la comunicacion en un solo sistema de informacion.</t>
  </si>
  <si>
    <t>Inplementacion del sofware</t>
  </si>
  <si>
    <t>implementacion de  intranet</t>
  </si>
  <si>
    <t>adquirir servidor</t>
  </si>
  <si>
    <t>adquirie sistema de implementacion</t>
  </si>
  <si>
    <t>capacitar al pesonal de la essmar en el uso de la intranet</t>
  </si>
  <si>
    <t>N # de capacitacion programadas/ N # capacitacion realizada</t>
  </si>
  <si>
    <t>TOTAL REPORTE</t>
  </si>
  <si>
    <t xml:space="preserve">INFORME PLAN ESTRATÉGICO DE TECNOLOGÍAS DE LA INFORMACIÓN 2020- PETI </t>
  </si>
  <si>
    <t>P.E. TIC</t>
  </si>
  <si>
    <t xml:space="preserve">Plan Estratégico de Tecnologías de la Información y las Comunicaciones- PETI 2020 diseñado y ejecutado
Plan Estratégico de Tecnologías de la Información y las Comunicaciones- PETI 2019 programado             </t>
  </si>
  <si>
    <t>PLAN INSTITUCIONAL DE ARCHIVO 2020 - PINAR</t>
  </si>
  <si>
    <t>GESTION DOCUMENTAL</t>
  </si>
  <si>
    <t>Adquirir e implementar sistema de gestión electrónica de documentos de archivo</t>
  </si>
  <si>
    <t>Sotfware de gestión electrónica de documentos de archivo</t>
  </si>
  <si>
    <t xml:space="preserve">Digitalizar las historias laborales cerradas y activas </t>
  </si>
  <si>
    <t>(N# de historias laborales activas y cerradas digitalizadas / N# de historias laborales activas y cerradas programadas) *100%</t>
  </si>
  <si>
    <t>Realizar 2 Capacitaciones a los funcionarios para el buen uso de las herramientas tecnologicas destinadas a la administración de la información de la entidad</t>
  </si>
  <si>
    <t>(N# de capacitaciones realizadas / N# de capacitaciones programadas) *100%</t>
  </si>
  <si>
    <r>
      <rPr>
        <b/>
        <sz val="12"/>
        <color theme="1"/>
        <rFont val="Arial Narrow"/>
        <family val="2"/>
      </rPr>
      <t>OBSERVACIONES</t>
    </r>
    <r>
      <rPr>
        <sz val="12"/>
        <color theme="1"/>
        <rFont val="Arial Narrow"/>
        <family val="2"/>
      </rPr>
      <t>: El cumplimiento de la implementación del sistema de Gestión Electrónico de Documentos de Archivo, está sujeto a la adquisición del Sotfware.</t>
    </r>
  </si>
  <si>
    <t>INFORME PLAN INSTITUCIONAL DE ARCHIVO 2020 - PINAR</t>
  </si>
  <si>
    <t>P.U. GESTION DOCUMENTAL</t>
  </si>
  <si>
    <t xml:space="preserve">Plan institucioanl de archivo 2020 - PINAR ejecutado
Plan institucioanl de archivo 2020 - PINAR programado             </t>
  </si>
  <si>
    <t>PLAN ANTICORRUPCION Y DE ATENCION AL CIUDADANO 2020</t>
  </si>
  <si>
    <t>RESPONSABLE</t>
  </si>
  <si>
    <t>GESTION DE RIESGO</t>
  </si>
  <si>
    <t>Actualizar el Mapa de Riesgo de Corrupción</t>
  </si>
  <si>
    <t xml:space="preserve">(Mapa de riesgo de corrupcion actualizado /actualizacion de mapa de riesgo de corrupcion programado)*100% </t>
  </si>
  <si>
    <t>1er reporte</t>
  </si>
  <si>
    <t>Secretario General / P.E. Planeación Estratégica y SIG</t>
  </si>
  <si>
    <t>Socializar el Mapa de Riesgos de Corrupción</t>
  </si>
  <si>
    <t xml:space="preserve">(Mapa de riesgo de corrupcion actualizado /Socializacion de mapa de riesgo de corrupcion programado)*100% </t>
  </si>
  <si>
    <t>Monitoreo y Control de los Riesgos de Corrupción Identificados publicados en la web</t>
  </si>
  <si>
    <t>(N # de seguimiento programados / N # seguimientos ejecutado)100*</t>
  </si>
  <si>
    <t>2do reporte</t>
  </si>
  <si>
    <t>Asesora de Control Interno / Lideres de Procesos</t>
  </si>
  <si>
    <t>3er reporte</t>
  </si>
  <si>
    <t>Realizar gestion de promocion y divulgacion de los riesgos de corrupcion a cargo de los lideres de procesos</t>
  </si>
  <si>
    <t>(N # de charlas o capacitaciones ralizadas a los diferentes equipo de trabajo / registro de capacitaciones ejecutadas) *100%</t>
  </si>
  <si>
    <t>(Lideres de los procesos)</t>
  </si>
  <si>
    <t>Implementar un comité multidiciplinario de gestion integral de riesgo</t>
  </si>
  <si>
    <t xml:space="preserve">Establecer el comité multidiciplinario de gestion integral de riesgo </t>
  </si>
  <si>
    <t>( Lideres de los Riesgos)</t>
  </si>
  <si>
    <t xml:space="preserve">RACIONALIZACION DE TRAMITE </t>
  </si>
  <si>
    <t>Actualización de los formatos del procedimiento de PQR`s en aras de adecuar el mismo a la normatividad y unificar las respuesta de las peticiones verbales y electrónicas</t>
  </si>
  <si>
    <t xml:space="preserve">(N # de formatos de procedimientos actualizada / N # de formatos de procedimientos ejecutados) *100% </t>
  </si>
  <si>
    <t>Secretario General / P.U. Atención al Ciudadano</t>
  </si>
  <si>
    <t>Actualización de los Procesos y Procedimientos de la ESSMAR E.S.P.</t>
  </si>
  <si>
    <t>(N # de procedimiento programados / N # de procedimiento adaptado) *100</t>
  </si>
  <si>
    <t>Secretario General / P.E. Planeación Estratatégica y SIG / Líderes de Procesos</t>
  </si>
  <si>
    <t>Estructurar un mecanismo de alertas tempranas para prever el vencimiento de los términos de respuestas de PQR`s</t>
  </si>
  <si>
    <t>(sofware estructurado e implementado / sofware programado) *100%</t>
  </si>
  <si>
    <t>Secretario General / P.U. Atención al Ciudadani</t>
  </si>
  <si>
    <t xml:space="preserve">Realizar una política de racionalización de tramites. </t>
  </si>
  <si>
    <t>(Implementar una politica de racionalizacion de tramite / socializacion de la politica de racionalizacion de tramites) *100%</t>
  </si>
  <si>
    <t>( Secretaria General /PU Planeación Estratégica).</t>
  </si>
  <si>
    <t xml:space="preserve">Registrar tramites y otros procedimientos administrativos en el aplicativo </t>
  </si>
  <si>
    <t>(N # de registros tramitados / N # de procedimientos administrativos en el aplicativo ejecutados ) *100%</t>
  </si>
  <si>
    <t>(Secretaria General /PU Planeación Estratégica).</t>
  </si>
  <si>
    <t xml:space="preserve">Revisar tramites para verificar si requieren actualización </t>
  </si>
  <si>
    <t xml:space="preserve">(Revicion de tramites para actualizar/ N # de tramites actualizados ) *100% </t>
  </si>
  <si>
    <t>(Secretaria General /PU atención al ciudadano)</t>
  </si>
  <si>
    <t>3ro reporte</t>
  </si>
  <si>
    <t>Diseñar y establecer metodología para cuantificar el impacto de las acciones de racionalización para divulgarlas a la ciudadanía.</t>
  </si>
  <si>
    <t xml:space="preserve">(Diseño y metodologia que cuantifique el impacto de las acciones de racionalizacion / registro de divulgacion  a la cuidadania de las acciones de racionalizacion) *100% </t>
  </si>
  <si>
    <t>(Secretaria General /PU atención al ciudadano, Tics, Comunicaciones.)</t>
  </si>
  <si>
    <t>RENDICION DE CUENTA</t>
  </si>
  <si>
    <t xml:space="preserve">Publicar, difundir y mantener actualizada la información relevante sobre avance de la gestión y de participación ciudadana de la entidad </t>
  </si>
  <si>
    <t>(Informacion actualizada y publicada en la pagina web / N # de actualizaciones en la pagina web) *100%</t>
  </si>
  <si>
    <t>Secretaria General / P.E. TIC's</t>
  </si>
  <si>
    <t>Publicar información relacionada con los resultados y avances de la gestión institucional</t>
  </si>
  <si>
    <t>(informes con los resultados y avances de gestion institucional publicados / N # de informes de resultados y avances de gestion institucional publicados) *100%</t>
  </si>
  <si>
    <t>Tertulias entre la entidad, ciudadanos y organizaciones sociales para rendir cuentas sobre avances y resultados de las metas misionales</t>
  </si>
  <si>
    <t xml:space="preserve">(Socializacion de rendicion de cuenta sobre los avances y resultados de las metas misionales / N # de evidencias  realizadas) *100% </t>
  </si>
  <si>
    <t>Secretaria General / P.U. Atención al Ciudadano</t>
  </si>
  <si>
    <t>Efectuar rendición de cuentas a la ciudadanía con la participación de asociaciones, veedurías , organizaciones y comunidad en general.</t>
  </si>
  <si>
    <t xml:space="preserve">(N # de rendicion de cuentas programada / N # rendicion de cuetas ejecutadas) *100% </t>
  </si>
  <si>
    <t>Secretaria General / P.E. TIC's / P.U. Atención al Ciudadano / P.E. Planeación Estratégiga y SIG</t>
  </si>
  <si>
    <t xml:space="preserve">ESTRATEGIA DE SERVICIO AL CIUDADANO E IMPLEMENTACION DE LA LEY DE TRASFERENCIA Y ATENCION AL CIUDADANO </t>
  </si>
  <si>
    <t>Realizar capacitaciones a servidores, contratistas, personal de aseo y vigilancia  en servicio al ciudadano.</t>
  </si>
  <si>
    <t>(capacitaciones realizadas / N # de capacitaciones ejecutadas) *100%</t>
  </si>
  <si>
    <t>Subgerencia Corporativa / P.U. Talento Humano</t>
  </si>
  <si>
    <t>Medición y análisis de la satisfacción de los usuarios del servicio de aseo</t>
  </si>
  <si>
    <t>Niveles de satisfaccion de usuarios %</t>
  </si>
  <si>
    <t>Medición y análisis de la satisfacción de los usuarios de los servicios de acueducto y alcantarillado</t>
  </si>
  <si>
    <t>Medición y análisis de la satisfacción de los usuarios del servicio de alumbrado público</t>
  </si>
  <si>
    <t>Medición y análisis de la satisfacción de los usuarios del Portafolio de Servicios</t>
  </si>
  <si>
    <t>Incluir en el botón de transparencia de la página web el botón para reporte de los actos de corrupción y afectación a la transparencia y notificarlo a los grupos de valor de la ESSMAR ESP.</t>
  </si>
  <si>
    <t xml:space="preserve">(Actualizar pagina web con el boton de reporte de actos de corrupcion y afectacion a la empresa / N # de notificaciones recibidas por los grupos de valores) </t>
  </si>
  <si>
    <t>(responsables (Secretaria General /PU atención al ciudadano, Tics, Comunicaciones.)</t>
  </si>
  <si>
    <t xml:space="preserve">Adicionar al interior de la línea de atención al cliente de la ESSMAR ESP la opción de reporte de actos de riesgos de corrupción </t>
  </si>
  <si>
    <t>Actualizar la linea de atencion al cliente con la opcion de reporte de actos de riesgos de corrupcion / N # de reportes de actos de riesgos de corrupcion</t>
  </si>
  <si>
    <t>(Secretaria General /PU atención al ciudadano, Tics, Comunicaciones, area comercial y atención al cliente.)</t>
  </si>
  <si>
    <t>  Revisión ajuste y aprobación de las TRD enviadas por las dependencias</t>
  </si>
  <si>
    <t xml:space="preserve">Actualizacion de las TRD </t>
  </si>
  <si>
    <t>(Subgerencia corporativa P/u Gestión Documental)</t>
  </si>
  <si>
    <t xml:space="preserve">Estructurar proceso de digitalización física que reposa en la ESSMAR ESP </t>
  </si>
  <si>
    <t>N # de espedientes organizados por cada dependencia</t>
  </si>
  <si>
    <t xml:space="preserve">INFORME PLAN 
ANTICORRUPCIÓN Y DE ATENCIÓN AL CIUDADANO 2020
</t>
  </si>
  <si>
    <t>Gestión de Riesgo</t>
  </si>
  <si>
    <t>Racionalización de Trámites</t>
  </si>
  <si>
    <t>Rendición de Cuentas</t>
  </si>
  <si>
    <t>Estrategias de Servicio al Ciudadano e implementación de la Ley de Transparencia y Atención al Ciudadano</t>
  </si>
  <si>
    <t>TOTAL EJECUTADO</t>
  </si>
  <si>
    <t>SUBGERENTE CORPORATIVO/ P.E. ALMACEN</t>
  </si>
  <si>
    <t>PLAN DE TRATAMIENTO DE RIESGOS DE SEGURIDAD Y PRIVACIDAD DE LA INFORMACIÓN 2020</t>
  </si>
  <si>
    <t>Realizar backups a los equipos de computo de la ESSMAR E.S.P.</t>
  </si>
  <si>
    <t>(N# de backkups realizados / N# de backups programados) *100%</t>
  </si>
  <si>
    <t>Realizar compra de discos duros y servidores virtuales para la seguridad de la información de la entidad</t>
  </si>
  <si>
    <t>(Compra de discos duros y servidores virtuales realizada / Compra de discos duros y servidores virtuales programada) *100%</t>
  </si>
  <si>
    <t>Instalar antivirus y licencia de windows originales para los equipos de la ESSMAR E.S.P.</t>
  </si>
  <si>
    <t>(Antivirus y licencias windows instalados / Antivirus y licencias windows programados) *100%</t>
  </si>
  <si>
    <t>Verficar procesos de seguridad, IP, claves de equipos, usuarios administradores y claves de correos institucionales</t>
  </si>
  <si>
    <t>(Procesos de seguridad, IP, claves de equipos, usuarios administradores y claves de correos institucionales verificados / Procesos de seguridad, IP, claves de equipos, usuarios administradores y claves de correos institucionales programados) *100%</t>
  </si>
  <si>
    <t>INFORME PLAN DE TRATAMIENTO DE RIESGOS DE SEGURIDAD Y PRIVACIDAD DE LA INFORMACIÓN 2020</t>
  </si>
  <si>
    <t>P.E. TIC`S</t>
  </si>
  <si>
    <t xml:space="preserve">informe plan de tratamiento de riesgos de seguridad y privacidad de la informacion ejecutado
informe plan de tratamiento de riesgos de seguridad y privacidad de la informacion programado             </t>
  </si>
  <si>
    <t>PLAN DE SEGURIDAD DE LA INFORMACION 2020</t>
  </si>
  <si>
    <t>Realizar una lista de chequeo de la seguridad de los equipos de computo de la entidad</t>
  </si>
  <si>
    <t>(Lista de chequeo de seguridad de la informaicón realizada / Lista de chequeo de seguridad de la información programada) *100%</t>
  </si>
  <si>
    <t>Verificar el tipo de informacion en los equipos de computo de la ESSMAR E.S.P., para realizar un adecuado backups</t>
  </si>
  <si>
    <t>(N# de equipos de computo verificados / N# de equipos de computo programdos) *100%</t>
  </si>
  <si>
    <t>Verificar proceso de protección de datos de los proveedores de la entidad</t>
  </si>
  <si>
    <t>(Proceso de protección de datos de proveedores verificada / Proceso de protección de datos de proveedores programada) *100%</t>
  </si>
  <si>
    <t>INFORME PLAN DE SEGURIDAD PRIVADA DE LA INFORMACIÓN 2020</t>
  </si>
  <si>
    <t xml:space="preserve">Plan de Seguridad Privada de la Información 2020 diseñado y ejecutado
Plan de Seguridad Privada de la Información 2020 programado             </t>
  </si>
  <si>
    <t>PLAN  DE INCENTIVOS INSTITUCIONAL 2020</t>
  </si>
  <si>
    <t xml:space="preserve">Dia del contador </t>
  </si>
  <si>
    <t>Dia de la Mujer</t>
  </si>
  <si>
    <t xml:space="preserve">dia del negociador internacional </t>
  </si>
  <si>
    <t>Dia del Hombre</t>
  </si>
  <si>
    <t>Dia del Agua</t>
  </si>
  <si>
    <t xml:space="preserve">Dia de la tierra </t>
  </si>
  <si>
    <t>Dia de la Secretaria</t>
  </si>
  <si>
    <t xml:space="preserve">Dia del trabajador </t>
  </si>
  <si>
    <t>Dia de la Madre</t>
  </si>
  <si>
    <t>Dia del Reciclaje</t>
  </si>
  <si>
    <t>Dia del trabajo</t>
  </si>
  <si>
    <t xml:space="preserve">Dia del medio ambiente </t>
  </si>
  <si>
    <t>Dia del Padre</t>
  </si>
  <si>
    <t>Dia del abogado</t>
  </si>
  <si>
    <t>Dia del Servidor publico</t>
  </si>
  <si>
    <t>Dia del administrador</t>
  </si>
  <si>
    <t>Dia del Ingeniero</t>
  </si>
  <si>
    <t>Dia de amor y amistad</t>
  </si>
  <si>
    <t xml:space="preserve">Dia del arquitecto </t>
  </si>
  <si>
    <t xml:space="preserve">Dia de halloween </t>
  </si>
  <si>
    <t xml:space="preserve">Dia del psicologo </t>
  </si>
  <si>
    <t>cierre de fin de año</t>
  </si>
  <si>
    <t>Novena navidadeña</t>
  </si>
  <si>
    <t>Cumpleaños colaboradores</t>
  </si>
  <si>
    <t>Socializacion de los servicios que ofrece la caja de compensacion</t>
  </si>
  <si>
    <t xml:space="preserve">Jornadas de Salud </t>
  </si>
  <si>
    <t>Jornadas de Bienestar</t>
  </si>
  <si>
    <t>Reuniones de Bienestar</t>
  </si>
  <si>
    <t xml:space="preserve">Capacitaciones </t>
  </si>
  <si>
    <t>Concurso ESSMAR SOMOS TODOS</t>
  </si>
  <si>
    <t>Familia ESSMAR ESP</t>
  </si>
  <si>
    <t>Jornadas deportivas mixtas</t>
  </si>
  <si>
    <t>El empleado del mes 2020 y el equipo del mes 2020</t>
  </si>
  <si>
    <t>Actividad realizada/actividad programada</t>
  </si>
  <si>
    <t>INFORME PLAN  DE INCENTIVOS INSTITUCIONAL 2020</t>
  </si>
  <si>
    <t xml:space="preserve">Plan de incentivos institucional 2020 ejecutado
Plan de incentivos institucional 2020 programado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</si>
</sst>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0.0%"/>
    <numFmt numFmtId="165" formatCode="0.000%"/>
    <numFmt numFmtId="166" formatCode="_(&quot;$&quot;\ * #,##0_);_(&quot;$&quot;\ * \(#,##0\);_(&quot;$&quot;\ * &quot;-&quot;??_);_(@_)"/>
    <numFmt numFmtId="167" formatCode="&quot;$&quot;#,##0"/>
    <numFmt numFmtId="168" formatCode="_(* #,##0.00_);_(* \(#,##0.00\);_(* &quot;-&quot;??_);_(@_)"/>
    <numFmt numFmtId="169" formatCode="_(* #,##0_);_(* \(#,##0\);_(*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20"/>
      <color theme="1"/>
      <name val="Arial Narrow"/>
      <family val="2"/>
    </font>
    <font>
      <b/>
      <sz val="12"/>
      <color theme="1"/>
      <name val="Arial Narrow"/>
      <family val="2"/>
    </font>
    <font>
      <b/>
      <sz val="9"/>
      <color indexed="81"/>
      <name val="Tahoma"/>
      <family val="2"/>
    </font>
    <font>
      <sz val="9"/>
      <color indexed="81"/>
      <name val="Tahoma"/>
      <family val="2"/>
    </font>
    <font>
      <b/>
      <sz val="12"/>
      <color indexed="81"/>
      <name val="Tahoma"/>
      <family val="2"/>
    </font>
    <font>
      <sz val="12"/>
      <color indexed="81"/>
      <name val="Tahoma"/>
      <family val="2"/>
    </font>
    <font>
      <b/>
      <i/>
      <sz val="12"/>
      <color theme="1"/>
      <name val="Arial Narrow"/>
      <family val="2"/>
    </font>
    <font>
      <sz val="12"/>
      <color theme="1"/>
      <name val="Arial Narrow"/>
      <family val="2"/>
    </font>
    <font>
      <b/>
      <sz val="22"/>
      <color theme="1"/>
      <name val="Arial Narrow"/>
      <family val="2"/>
    </font>
    <font>
      <sz val="11"/>
      <name val="Arial Narrow"/>
      <family val="2"/>
    </font>
    <font>
      <b/>
      <sz val="24"/>
      <color theme="1"/>
      <name val="Arial Narrow"/>
      <family val="2"/>
    </font>
    <font>
      <sz val="20"/>
      <color theme="1"/>
      <name val="Arial Narrow"/>
      <family val="2"/>
    </font>
    <font>
      <b/>
      <sz val="11"/>
      <name val="Arial Narrow"/>
      <family val="2"/>
    </font>
    <font>
      <sz val="11"/>
      <color theme="1"/>
      <name val="Arial Narrow"/>
      <family val="2"/>
    </font>
    <font>
      <b/>
      <sz val="11"/>
      <color theme="1"/>
      <name val="Arial Narrow"/>
      <family val="2"/>
    </font>
    <font>
      <b/>
      <sz val="11"/>
      <name val="Calibri"/>
      <family val="2"/>
      <scheme val="minor"/>
    </font>
    <font>
      <sz val="12"/>
      <color rgb="FF000000"/>
      <name val="Arial Narrow"/>
      <family val="2"/>
    </font>
    <font>
      <b/>
      <sz val="12"/>
      <name val="Arial Narrow"/>
      <family val="2"/>
    </font>
    <font>
      <b/>
      <sz val="16"/>
      <color theme="1"/>
      <name val="Arial Narrow"/>
      <family val="2"/>
    </font>
    <font>
      <sz val="12"/>
      <color theme="1"/>
      <name val="Calibri"/>
      <family val="2"/>
      <scheme val="minor"/>
    </font>
    <font>
      <sz val="16"/>
      <color theme="1"/>
      <name val="Arial Narrow"/>
      <family val="2"/>
    </font>
    <font>
      <sz val="10"/>
      <name val="Arial Narrow"/>
      <family val="2"/>
    </font>
    <font>
      <sz val="16"/>
      <color theme="1"/>
      <name val="Arial"/>
      <family val="2"/>
    </font>
    <font>
      <sz val="20"/>
      <name val="Arial"/>
      <family val="2"/>
    </font>
    <font>
      <sz val="20"/>
      <color theme="1"/>
      <name val="Arial"/>
      <family val="2"/>
    </font>
    <font>
      <b/>
      <sz val="16"/>
      <color theme="1"/>
      <name val="Arial"/>
      <family val="2"/>
    </font>
    <font>
      <b/>
      <sz val="16"/>
      <name val="Arial"/>
      <family val="2"/>
    </font>
    <font>
      <b/>
      <sz val="22"/>
      <color theme="1"/>
      <name val="Arial"/>
      <family val="2"/>
    </font>
    <font>
      <b/>
      <sz val="18"/>
      <color theme="1"/>
      <name val="Arial"/>
      <family val="2"/>
    </font>
    <font>
      <sz val="20"/>
      <color theme="1"/>
      <name val="Tahoma"/>
      <family val="2"/>
    </font>
    <font>
      <sz val="16"/>
      <name val="Arial"/>
      <family val="2"/>
    </font>
    <font>
      <b/>
      <sz val="20"/>
      <color theme="1"/>
      <name val="Arial"/>
      <family val="2"/>
    </font>
    <font>
      <sz val="12"/>
      <name val="Arial Narrow"/>
      <family val="2"/>
    </font>
    <font>
      <sz val="12"/>
      <color rgb="FF201F1E"/>
      <name val="Arial Narrow"/>
      <family val="2"/>
    </font>
    <font>
      <sz val="8"/>
      <color theme="1"/>
      <name val="Arial Narrow"/>
      <family val="2"/>
    </font>
    <font>
      <sz val="9"/>
      <color theme="1"/>
      <name val="Arial Narrow"/>
      <family val="2"/>
    </font>
    <font>
      <sz val="11"/>
      <color theme="0"/>
      <name val="Calibri"/>
      <family val="2"/>
      <scheme val="minor"/>
    </font>
    <font>
      <u/>
      <sz val="11"/>
      <color theme="10"/>
      <name val="Calibri"/>
      <family val="2"/>
      <scheme val="minor"/>
    </font>
    <font>
      <b/>
      <sz val="11"/>
      <color indexed="8"/>
      <name val="Calibri"/>
      <family val="2"/>
    </font>
    <font>
      <sz val="11"/>
      <name val="Calibri"/>
      <family val="2"/>
      <scheme val="minor"/>
    </font>
    <font>
      <b/>
      <sz val="11"/>
      <color indexed="81"/>
      <name val="Tahoma"/>
      <family val="2"/>
    </font>
    <font>
      <sz val="11"/>
      <color indexed="81"/>
      <name val="Tahoma"/>
      <family val="2"/>
    </font>
    <font>
      <sz val="10"/>
      <color rgb="FF000000"/>
      <name val="Arial Narrow"/>
      <family val="2"/>
    </font>
    <font>
      <b/>
      <sz val="14"/>
      <color theme="1"/>
      <name val="Arial Narrow"/>
      <family val="2"/>
    </font>
    <font>
      <b/>
      <sz val="20"/>
      <color theme="1"/>
      <name val="Calibri"/>
      <family val="2"/>
      <scheme val="minor"/>
    </font>
    <font>
      <sz val="20"/>
      <color theme="1"/>
      <name val="Calibri"/>
      <family val="2"/>
      <scheme val="minor"/>
    </font>
    <font>
      <b/>
      <sz val="10"/>
      <name val="Arial Narrow"/>
      <family val="2"/>
    </font>
  </fonts>
  <fills count="24">
    <fill>
      <patternFill patternType="none"/>
    </fill>
    <fill>
      <patternFill patternType="gray125"/>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theme="0"/>
      </patternFill>
    </fill>
    <fill>
      <patternFill patternType="solid">
        <fgColor rgb="FFFF0000"/>
        <bgColor indexed="64"/>
      </patternFill>
    </fill>
    <fill>
      <patternFill patternType="solid">
        <fgColor theme="6"/>
        <bgColor indexed="64"/>
      </patternFill>
    </fill>
    <fill>
      <patternFill patternType="solid">
        <fgColor theme="5"/>
        <bgColor indexed="64"/>
      </patternFill>
    </fill>
    <fill>
      <patternFill patternType="solid">
        <fgColor theme="4"/>
      </patternFill>
    </fill>
  </fills>
  <borders count="2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top/>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medium">
        <color rgb="FF0070C0"/>
      </left>
      <right style="medium">
        <color rgb="FF0070C0"/>
      </right>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medium">
        <color rgb="FF0070C0"/>
      </right>
      <top style="thin">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thin">
        <color rgb="FF0070C0"/>
      </right>
      <top style="medium">
        <color rgb="FF0070C0"/>
      </top>
      <bottom style="thin">
        <color rgb="FF0070C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medium">
        <color rgb="FF0070C0"/>
      </right>
      <top style="thin">
        <color rgb="FF0070C0"/>
      </top>
      <bottom style="thin">
        <color rgb="FF0070C0"/>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style="medium">
        <color rgb="FF0070C0"/>
      </top>
      <bottom style="thin">
        <color rgb="FF0070C0"/>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4" tint="-0.249977111117893"/>
      </right>
      <top style="medium">
        <color theme="4" tint="-0.249977111117893"/>
      </top>
      <bottom/>
      <diagonal/>
    </border>
    <border>
      <left/>
      <right style="medium">
        <color theme="4" tint="-0.249977111117893"/>
      </right>
      <top/>
      <bottom style="medium">
        <color theme="4"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rgb="FF0070C0"/>
      </right>
      <top style="medium">
        <color rgb="FF0070C0"/>
      </top>
      <bottom style="medium">
        <color rgb="FF0070C0"/>
      </bottom>
      <diagonal/>
    </border>
    <border>
      <left style="medium">
        <color rgb="FF0070C0"/>
      </left>
      <right/>
      <top style="thin">
        <color rgb="FF0070C0"/>
      </top>
      <bottom style="medium">
        <color rgb="FF0070C0"/>
      </bottom>
      <diagonal/>
    </border>
    <border>
      <left/>
      <right/>
      <top style="thin">
        <color rgb="FF0070C0"/>
      </top>
      <bottom style="medium">
        <color rgb="FF0070C0"/>
      </bottom>
      <diagonal/>
    </border>
    <border>
      <left/>
      <right style="medium">
        <color rgb="FF0070C0"/>
      </right>
      <top style="thin">
        <color rgb="FF0070C0"/>
      </top>
      <bottom style="medium">
        <color rgb="FF0070C0"/>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bottom/>
      <diagonal/>
    </border>
    <border>
      <left/>
      <right style="medium">
        <color theme="4" tint="-0.249977111117893"/>
      </right>
      <top/>
      <bottom/>
      <diagonal/>
    </border>
    <border>
      <left style="medium">
        <color rgb="FF0070C0"/>
      </left>
      <right/>
      <top style="medium">
        <color rgb="FF0070C0"/>
      </top>
      <bottom/>
      <diagonal/>
    </border>
    <border>
      <left style="medium">
        <color rgb="FF0070C0"/>
      </left>
      <right/>
      <top/>
      <bottom style="thin">
        <color rgb="FF0070C0"/>
      </bottom>
      <diagonal/>
    </border>
    <border>
      <left style="medium">
        <color rgb="FF0070C0"/>
      </left>
      <right/>
      <top style="thin">
        <color rgb="FF0070C0"/>
      </top>
      <bottom/>
      <diagonal/>
    </border>
    <border>
      <left/>
      <right style="thin">
        <color rgb="FF0070C0"/>
      </right>
      <top style="medium">
        <color rgb="FF0070C0"/>
      </top>
      <bottom style="thin">
        <color rgb="FF0070C0"/>
      </bottom>
      <diagonal/>
    </border>
    <border>
      <left/>
      <right/>
      <top/>
      <bottom style="thin">
        <color rgb="FF0070C0"/>
      </bottom>
      <diagonal/>
    </border>
    <border>
      <left/>
      <right style="medium">
        <color rgb="FF0070C0"/>
      </right>
      <top/>
      <bottom style="thin">
        <color rgb="FF0070C0"/>
      </bottom>
      <diagonal/>
    </border>
    <border>
      <left/>
      <right style="medium">
        <color rgb="FF0070C0"/>
      </right>
      <top style="medium">
        <color theme="4" tint="-0.249977111117893"/>
      </top>
      <bottom style="medium">
        <color theme="4" tint="-0.249977111117893"/>
      </bottom>
      <diagonal/>
    </border>
    <border>
      <left style="medium">
        <color rgb="FF0070C0"/>
      </left>
      <right style="medium">
        <color rgb="FF0070C0"/>
      </right>
      <top style="medium">
        <color theme="4" tint="-0.249977111117893"/>
      </top>
      <bottom style="medium">
        <color theme="4" tint="-0.249977111117893"/>
      </bottom>
      <diagonal/>
    </border>
    <border>
      <left style="medium">
        <color rgb="FF0070C0"/>
      </left>
      <right style="medium">
        <color theme="4" tint="-0.249977111117893"/>
      </right>
      <top style="medium">
        <color theme="4" tint="-0.249977111117893"/>
      </top>
      <bottom style="medium">
        <color theme="4" tint="-0.249977111117893"/>
      </bottom>
      <diagonal/>
    </border>
    <border>
      <left style="medium">
        <color rgb="FF0070C0"/>
      </left>
      <right style="medium">
        <color rgb="FF0070C0"/>
      </right>
      <top style="thin">
        <color rgb="FF0070C0"/>
      </top>
      <bottom/>
      <diagonal/>
    </border>
    <border>
      <left style="thin">
        <color rgb="FF0070C0"/>
      </left>
      <right/>
      <top style="medium">
        <color rgb="FF0070C0"/>
      </top>
      <bottom style="medium">
        <color rgb="FF0070C0"/>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style="medium">
        <color rgb="FF0070C0"/>
      </left>
      <right style="medium">
        <color rgb="FF0070C0"/>
      </right>
      <top/>
      <bottom style="medium">
        <color rgb="FF0070C0"/>
      </bottom>
      <diagonal/>
    </border>
    <border>
      <left/>
      <right style="medium">
        <color rgb="FF0070C0"/>
      </right>
      <top/>
      <bottom style="medium">
        <color rgb="FF0070C0"/>
      </bottom>
      <diagonal/>
    </border>
    <border>
      <left style="medium">
        <color rgb="FF0070C0"/>
      </left>
      <right/>
      <top/>
      <bottom style="medium">
        <color rgb="FF0070C0"/>
      </bottom>
      <diagonal/>
    </border>
    <border>
      <left/>
      <right/>
      <top/>
      <bottom style="medium">
        <color rgb="FF0070C0"/>
      </bottom>
      <diagonal/>
    </border>
    <border>
      <left style="medium">
        <color indexed="64"/>
      </left>
      <right style="thin">
        <color rgb="FF000000"/>
      </right>
      <top style="medium">
        <color theme="1"/>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style="thin">
        <color indexed="64"/>
      </bottom>
      <diagonal/>
    </border>
    <border>
      <left/>
      <right style="medium">
        <color indexed="64"/>
      </right>
      <top/>
      <bottom style="thin">
        <color auto="1"/>
      </bottom>
      <diagonal/>
    </border>
    <border>
      <left style="medium">
        <color indexed="64"/>
      </left>
      <right style="thin">
        <color rgb="FF000000"/>
      </right>
      <top/>
      <bottom/>
      <diagonal/>
    </border>
    <border>
      <left/>
      <right style="medium">
        <color indexed="64"/>
      </right>
      <top style="thin">
        <color auto="1"/>
      </top>
      <bottom style="thin">
        <color auto="1"/>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top style="thin">
        <color indexed="64"/>
      </top>
      <bottom/>
      <diagonal/>
    </border>
    <border>
      <left/>
      <right style="medium">
        <color indexed="64"/>
      </right>
      <top style="thin">
        <color auto="1"/>
      </top>
      <bottom/>
      <diagonal/>
    </border>
    <border>
      <left/>
      <right style="medium">
        <color indexed="64"/>
      </right>
      <top/>
      <bottom/>
      <diagonal/>
    </border>
    <border>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70C0"/>
      </left>
      <right style="thin">
        <color rgb="FF0070C0"/>
      </right>
      <top/>
      <bottom/>
      <diagonal/>
    </border>
    <border>
      <left style="medium">
        <color rgb="FF0070C0"/>
      </left>
      <right style="medium">
        <color rgb="FF0070C0"/>
      </right>
      <top/>
      <bottom/>
      <diagonal/>
    </border>
    <border>
      <left/>
      <right style="thin">
        <color rgb="FF000000"/>
      </right>
      <top/>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theme="1"/>
      </left>
      <right style="medium">
        <color theme="1"/>
      </right>
      <top style="medium">
        <color theme="1"/>
      </top>
      <bottom style="thin">
        <color theme="1"/>
      </bottom>
      <diagonal/>
    </border>
    <border>
      <left/>
      <right style="thin">
        <color rgb="FF000000"/>
      </right>
      <top style="medium">
        <color indexed="64"/>
      </top>
      <bottom/>
      <diagonal/>
    </border>
    <border>
      <left style="thin">
        <color rgb="FF000000"/>
      </left>
      <right/>
      <top style="medium">
        <color indexed="64"/>
      </top>
      <bottom/>
      <diagonal/>
    </border>
    <border>
      <left style="medium">
        <color theme="1"/>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style="medium">
        <color theme="1"/>
      </right>
      <top style="thin">
        <color theme="1"/>
      </top>
      <bottom style="thin">
        <color theme="1"/>
      </bottom>
      <diagonal/>
    </border>
    <border>
      <left/>
      <right style="thin">
        <color rgb="FF000000"/>
      </right>
      <top style="thin">
        <color rgb="FF000000"/>
      </top>
      <bottom/>
      <diagonal/>
    </border>
    <border>
      <left style="thin">
        <color rgb="FF000000"/>
      </left>
      <right/>
      <top style="thin">
        <color rgb="FF000000"/>
      </top>
      <bottom/>
      <diagonal/>
    </border>
    <border>
      <left style="medium">
        <color theme="1"/>
      </left>
      <right style="medium">
        <color theme="1"/>
      </right>
      <top style="thin">
        <color indexed="64"/>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rgb="FF000000"/>
      </left>
      <right/>
      <top/>
      <bottom/>
      <diagonal/>
    </border>
    <border>
      <left style="medium">
        <color theme="1"/>
      </left>
      <right style="medium">
        <color theme="1"/>
      </right>
      <top style="thin">
        <color indexed="64"/>
      </top>
      <bottom/>
      <diagonal/>
    </border>
    <border>
      <left style="medium">
        <color theme="1"/>
      </left>
      <right/>
      <top style="thin">
        <color indexed="64"/>
      </top>
      <bottom style="medium">
        <color indexed="64"/>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indexed="64"/>
      </top>
      <bottom style="medium">
        <color theme="1"/>
      </bottom>
      <diagonal/>
    </border>
    <border>
      <left style="medium">
        <color theme="1"/>
      </left>
      <right/>
      <top style="thin">
        <color indexed="64"/>
      </top>
      <bottom style="medium">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4" tint="-0.249977111117893"/>
      </left>
      <right style="thin">
        <color indexed="64"/>
      </right>
      <top style="medium">
        <color theme="4" tint="-0.249977111117893"/>
      </top>
      <bottom style="medium">
        <color theme="4" tint="-0.249977111117893"/>
      </bottom>
      <diagonal/>
    </border>
    <border>
      <left style="thin">
        <color indexed="64"/>
      </left>
      <right style="thin">
        <color indexed="64"/>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right style="thin">
        <color indexed="64"/>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8" tint="-0.249977111117893"/>
      </bottom>
      <diagonal/>
    </border>
    <border>
      <left style="medium">
        <color theme="4" tint="-0.249977111117893"/>
      </left>
      <right style="medium">
        <color theme="4" tint="-0.249977111117893"/>
      </right>
      <top style="medium">
        <color theme="4" tint="-0.249977111117893"/>
      </top>
      <bottom style="thin">
        <color theme="8"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medium">
        <color theme="4" tint="-0.249977111117893"/>
      </right>
      <top style="thin">
        <color theme="8" tint="-0.249977111117893"/>
      </top>
      <bottom style="medium">
        <color theme="4" tint="-0.249977111117893"/>
      </bottom>
      <diagonal/>
    </border>
    <border>
      <left style="medium">
        <color theme="4" tint="-0.249977111117893"/>
      </left>
      <right style="medium">
        <color theme="4" tint="-0.249977111117893"/>
      </right>
      <top style="thin">
        <color theme="8" tint="-0.249977111117893"/>
      </top>
      <bottom style="medium">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top style="thin">
        <color theme="4" tint="-0.249977111117893"/>
      </top>
      <bottom style="medium">
        <color theme="4" tint="-0.249977111117893"/>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right/>
      <top style="medium">
        <color theme="1"/>
      </top>
      <bottom style="thin">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diagonal/>
    </border>
    <border>
      <left style="medium">
        <color indexed="64"/>
      </left>
      <right style="medium">
        <color indexed="64"/>
      </right>
      <top style="thin">
        <color indexed="64"/>
      </top>
      <bottom style="medium">
        <color theme="1"/>
      </bottom>
      <diagonal/>
    </border>
    <border>
      <left/>
      <right/>
      <top style="thin">
        <color indexed="64"/>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rgb="FF00B0F0"/>
      </top>
      <bottom style="thin">
        <color theme="4"/>
      </bottom>
      <diagonal/>
    </border>
    <border>
      <left/>
      <right/>
      <top style="thin">
        <color rgb="FF00B0F0"/>
      </top>
      <bottom style="thin">
        <color theme="4"/>
      </bottom>
      <diagonal/>
    </border>
    <border>
      <left/>
      <right style="thin">
        <color indexed="64"/>
      </right>
      <top style="thin">
        <color rgb="FF00B0F0"/>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style="thin">
        <color indexed="64"/>
      </left>
      <right style="thin">
        <color indexed="64"/>
      </right>
      <top/>
      <bottom style="thin">
        <color indexed="64"/>
      </bottom>
      <diagonal/>
    </border>
    <border>
      <left style="thin">
        <color theme="4"/>
      </left>
      <right/>
      <top/>
      <bottom style="thin">
        <color theme="4"/>
      </bottom>
      <diagonal/>
    </border>
    <border>
      <left/>
      <right style="thin">
        <color theme="4"/>
      </right>
      <top/>
      <bottom style="thin">
        <color theme="4"/>
      </bottom>
      <diagonal/>
    </border>
    <border>
      <left/>
      <right/>
      <top style="thin">
        <color theme="4"/>
      </top>
      <bottom style="thin">
        <color rgb="FF00B0F0"/>
      </bottom>
      <diagonal/>
    </border>
    <border>
      <left/>
      <right style="thin">
        <color indexed="64"/>
      </right>
      <top style="thin">
        <color theme="4"/>
      </top>
      <bottom style="thin">
        <color rgb="FF00B0F0"/>
      </bottom>
      <diagonal/>
    </border>
    <border>
      <left/>
      <right style="medium">
        <color indexed="64"/>
      </right>
      <top style="medium">
        <color indexed="64"/>
      </top>
      <bottom style="thin">
        <color indexed="64"/>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rgb="FF0070C0"/>
      </bottom>
      <diagonal/>
    </border>
    <border>
      <left style="medium">
        <color rgb="FF0070C0"/>
      </left>
      <right style="thin">
        <color indexed="64"/>
      </right>
      <top/>
      <bottom style="medium">
        <color rgb="FF0070C0"/>
      </bottom>
      <diagonal/>
    </border>
    <border>
      <left style="medium">
        <color indexed="64"/>
      </left>
      <right style="thin">
        <color rgb="FF000000"/>
      </right>
      <top/>
      <bottom style="thin">
        <color rgb="FF000000"/>
      </bottom>
      <diagonal/>
    </border>
    <border>
      <left style="thin">
        <color indexed="64"/>
      </left>
      <right/>
      <top style="medium">
        <color rgb="FF0070C0"/>
      </top>
      <bottom style="medium">
        <color rgb="FF0070C0"/>
      </bottom>
      <diagonal/>
    </border>
    <border>
      <left style="thin">
        <color rgb="FF0070C0"/>
      </left>
      <right/>
      <top style="medium">
        <color rgb="FF0070C0"/>
      </top>
      <bottom style="thin">
        <color rgb="FF0070C0"/>
      </bottom>
      <diagonal/>
    </border>
    <border>
      <left style="medium">
        <color rgb="FF0070C0"/>
      </left>
      <right/>
      <top style="medium">
        <color rgb="FF0070C0"/>
      </top>
      <bottom style="thin">
        <color rgb="FF0070C0"/>
      </bottom>
      <diagonal/>
    </border>
  </borders>
  <cellStyleXfs count="7">
    <xf numFmtId="0" fontId="0" fillId="0" borderId="0"/>
    <xf numFmtId="9" fontId="1" fillId="0" borderId="0" applyFont="0" applyFill="0" applyBorder="0" applyAlignment="0" applyProtection="0"/>
    <xf numFmtId="0" fontId="24" fillId="0" borderId="0"/>
    <xf numFmtId="44" fontId="1" fillId="0" borderId="0" applyFont="0" applyFill="0" applyBorder="0" applyAlignment="0" applyProtection="0"/>
    <xf numFmtId="0" fontId="41" fillId="23" borderId="0" applyNumberFormat="0" applyBorder="0" applyAlignment="0" applyProtection="0"/>
    <xf numFmtId="0" fontId="42" fillId="0" borderId="0" applyNumberFormat="0" applyFill="0" applyBorder="0" applyAlignment="0" applyProtection="0"/>
    <xf numFmtId="168" fontId="1" fillId="0" borderId="0" applyFont="0" applyFill="0" applyBorder="0" applyAlignment="0" applyProtection="0"/>
  </cellStyleXfs>
  <cellXfs count="1512">
    <xf numFmtId="0" fontId="0" fillId="0" borderId="0" xfId="0"/>
    <xf numFmtId="9" fontId="0" fillId="0" borderId="0" xfId="0" applyNumberFormat="1"/>
    <xf numFmtId="10" fontId="12" fillId="5" borderId="33" xfId="0" applyNumberFormat="1" applyFont="1" applyFill="1" applyBorder="1" applyAlignment="1">
      <alignment horizontal="center" vertical="center"/>
    </xf>
    <xf numFmtId="10" fontId="12" fillId="5" borderId="36" xfId="1" applyNumberFormat="1" applyFont="1" applyFill="1" applyBorder="1" applyAlignment="1">
      <alignment horizontal="center" vertical="center"/>
    </xf>
    <xf numFmtId="10" fontId="12" fillId="5" borderId="39" xfId="1" applyNumberFormat="1" applyFont="1" applyFill="1" applyBorder="1" applyAlignment="1">
      <alignment horizontal="center" vertical="center"/>
    </xf>
    <xf numFmtId="10" fontId="2" fillId="0" borderId="28" xfId="0" applyNumberFormat="1" applyFont="1" applyBorder="1" applyAlignment="1">
      <alignment horizontal="center"/>
    </xf>
    <xf numFmtId="0" fontId="0" fillId="0" borderId="0" xfId="0" applyFill="1" applyBorder="1"/>
    <xf numFmtId="0" fontId="3" fillId="0" borderId="0" xfId="0" applyFont="1" applyBorder="1" applyAlignment="1">
      <alignment vertical="center"/>
    </xf>
    <xf numFmtId="0" fontId="3" fillId="0" borderId="0" xfId="0" applyFont="1" applyFill="1" applyBorder="1" applyAlignment="1">
      <alignment horizontal="center" vertical="center"/>
    </xf>
    <xf numFmtId="0" fontId="0" fillId="0" borderId="0" xfId="0" applyBorder="1"/>
    <xf numFmtId="9" fontId="12" fillId="0" borderId="34" xfId="1" applyFont="1" applyFill="1" applyBorder="1" applyAlignment="1">
      <alignment horizontal="center" vertical="center"/>
    </xf>
    <xf numFmtId="9" fontId="2" fillId="0" borderId="26" xfId="0" applyNumberFormat="1" applyFont="1" applyFill="1" applyBorder="1" applyAlignment="1">
      <alignment horizontal="center"/>
    </xf>
    <xf numFmtId="164" fontId="0" fillId="0" borderId="0" xfId="0" applyNumberFormat="1"/>
    <xf numFmtId="9" fontId="12" fillId="0" borderId="55" xfId="1" applyFont="1" applyFill="1" applyBorder="1" applyAlignment="1">
      <alignment horizontal="center" vertical="center"/>
    </xf>
    <xf numFmtId="0" fontId="0" fillId="0" borderId="30" xfId="0" applyBorder="1" applyAlignment="1"/>
    <xf numFmtId="0" fontId="0" fillId="0" borderId="0" xfId="0" applyAlignment="1"/>
    <xf numFmtId="0" fontId="16" fillId="0" borderId="0" xfId="0" applyFont="1" applyAlignment="1">
      <alignment horizontal="center" vertical="center"/>
    </xf>
    <xf numFmtId="10" fontId="2" fillId="0" borderId="28" xfId="0" applyNumberFormat="1" applyFont="1" applyBorder="1" applyAlignment="1">
      <alignment horizontal="center" vertical="center"/>
    </xf>
    <xf numFmtId="0" fontId="0" fillId="0" borderId="0" xfId="0" applyAlignment="1">
      <alignment horizontal="right" vertical="center"/>
    </xf>
    <xf numFmtId="9" fontId="6" fillId="4" borderId="60" xfId="0" applyNumberFormat="1" applyFont="1" applyFill="1" applyBorder="1" applyAlignment="1">
      <alignment horizontal="center" vertical="center"/>
    </xf>
    <xf numFmtId="0" fontId="6" fillId="2" borderId="58" xfId="0" applyFont="1" applyFill="1" applyBorder="1" applyAlignment="1">
      <alignment horizontal="center" vertical="center" wrapText="1"/>
    </xf>
    <xf numFmtId="10" fontId="12" fillId="5" borderId="61" xfId="0" applyNumberFormat="1" applyFont="1" applyFill="1" applyBorder="1" applyAlignment="1">
      <alignment horizontal="center" vertical="center"/>
    </xf>
    <xf numFmtId="9" fontId="12" fillId="0" borderId="61" xfId="1" applyFont="1" applyFill="1" applyBorder="1" applyAlignment="1">
      <alignment horizontal="center" vertical="center"/>
    </xf>
    <xf numFmtId="9" fontId="12" fillId="0" borderId="36" xfId="1" applyFont="1" applyFill="1" applyBorder="1" applyAlignment="1">
      <alignment horizontal="center" vertical="center"/>
    </xf>
    <xf numFmtId="9" fontId="2" fillId="0" borderId="28" xfId="0" applyNumberFormat="1" applyFont="1" applyFill="1" applyBorder="1" applyAlignment="1">
      <alignment horizontal="center" vertical="center"/>
    </xf>
    <xf numFmtId="9" fontId="6" fillId="8" borderId="27" xfId="0" applyNumberFormat="1" applyFont="1" applyFill="1" applyBorder="1" applyAlignment="1">
      <alignment horizontal="center" vertical="center"/>
    </xf>
    <xf numFmtId="0" fontId="6" fillId="8" borderId="40" xfId="0" applyFont="1" applyFill="1" applyBorder="1" applyAlignment="1">
      <alignment horizontal="center" vertical="center" wrapText="1"/>
    </xf>
    <xf numFmtId="0" fontId="16" fillId="0" borderId="0" xfId="0" applyFont="1"/>
    <xf numFmtId="0" fontId="2" fillId="0" borderId="0" xfId="0" applyFont="1"/>
    <xf numFmtId="14" fontId="17" fillId="0" borderId="51" xfId="0" applyNumberFormat="1" applyFont="1" applyBorder="1" applyAlignment="1">
      <alignment horizontal="center" vertical="center"/>
    </xf>
    <xf numFmtId="0" fontId="19" fillId="6" borderId="5" xfId="0" applyFont="1" applyFill="1" applyBorder="1" applyAlignment="1">
      <alignment horizontal="center" vertical="center"/>
    </xf>
    <xf numFmtId="14" fontId="19" fillId="0" borderId="51" xfId="0" applyNumberFormat="1" applyFont="1" applyBorder="1" applyAlignment="1">
      <alignment vertical="center"/>
    </xf>
    <xf numFmtId="9" fontId="19" fillId="6" borderId="4" xfId="1" applyFont="1" applyFill="1" applyBorder="1" applyAlignment="1">
      <alignment horizontal="center" vertical="center" wrapText="1"/>
    </xf>
    <xf numFmtId="14" fontId="17" fillId="0" borderId="52" xfId="0" applyNumberFormat="1" applyFont="1" applyBorder="1" applyAlignment="1">
      <alignment horizontal="center" vertical="center"/>
    </xf>
    <xf numFmtId="0" fontId="19" fillId="6" borderId="1" xfId="0" applyFont="1" applyFill="1" applyBorder="1" applyAlignment="1">
      <alignment horizontal="center" vertical="center"/>
    </xf>
    <xf numFmtId="0" fontId="19" fillId="6" borderId="46" xfId="0" applyFont="1" applyFill="1" applyBorder="1" applyAlignment="1">
      <alignment horizontal="center" vertical="center"/>
    </xf>
    <xf numFmtId="0" fontId="19" fillId="6" borderId="3" xfId="0" applyFont="1" applyFill="1" applyBorder="1" applyAlignment="1">
      <alignment horizontal="center" vertical="center" wrapText="1"/>
    </xf>
    <xf numFmtId="0" fontId="19" fillId="6" borderId="3" xfId="0" applyFont="1" applyFill="1" applyBorder="1" applyAlignment="1">
      <alignment horizontal="center" vertical="center"/>
    </xf>
    <xf numFmtId="0" fontId="19" fillId="6" borderId="2" xfId="0" applyFont="1" applyFill="1" applyBorder="1" applyAlignment="1">
      <alignment horizontal="center" vertical="center"/>
    </xf>
    <xf numFmtId="164" fontId="19" fillId="6" borderId="1" xfId="1" applyNumberFormat="1" applyFont="1" applyFill="1" applyBorder="1" applyAlignment="1">
      <alignment horizontal="center" vertical="center" wrapText="1"/>
    </xf>
    <xf numFmtId="0" fontId="19" fillId="6" borderId="6"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vertical="center" wrapText="1"/>
    </xf>
    <xf numFmtId="0" fontId="19" fillId="0" borderId="16"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3" xfId="0" applyFont="1" applyBorder="1" applyAlignment="1">
      <alignment vertical="top" wrapText="1"/>
    </xf>
    <xf numFmtId="0" fontId="19" fillId="0" borderId="2"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vertical="center" wrapText="1"/>
    </xf>
    <xf numFmtId="0" fontId="18" fillId="0" borderId="53" xfId="0" applyFont="1" applyBorder="1" applyAlignment="1">
      <alignment vertical="center" wrapText="1"/>
    </xf>
    <xf numFmtId="0" fontId="18" fillId="0" borderId="51" xfId="0" applyFont="1" applyBorder="1" applyAlignment="1">
      <alignment horizontal="left" vertical="center" wrapText="1"/>
    </xf>
    <xf numFmtId="0" fontId="18" fillId="0" borderId="54" xfId="0" applyFont="1" applyBorder="1" applyAlignment="1">
      <alignment vertical="center" wrapText="1"/>
    </xf>
    <xf numFmtId="14" fontId="19" fillId="0" borderId="52" xfId="0" applyNumberFormat="1" applyFont="1" applyBorder="1" applyAlignment="1">
      <alignment horizontal="center" vertical="center"/>
    </xf>
    <xf numFmtId="0" fontId="18" fillId="0" borderId="12" xfId="0" applyFont="1" applyBorder="1" applyAlignment="1">
      <alignment vertical="center" wrapText="1"/>
    </xf>
    <xf numFmtId="0" fontId="18" fillId="9" borderId="66" xfId="0" applyFont="1" applyFill="1" applyBorder="1" applyAlignment="1">
      <alignment horizontal="center" vertical="center"/>
    </xf>
    <xf numFmtId="0" fontId="3" fillId="9" borderId="66" xfId="0" applyFont="1" applyFill="1" applyBorder="1" applyAlignment="1">
      <alignment horizontal="center" vertical="center"/>
    </xf>
    <xf numFmtId="0" fontId="18" fillId="0" borderId="18" xfId="0" applyFont="1" applyBorder="1" applyAlignment="1">
      <alignment vertical="top" wrapText="1"/>
    </xf>
    <xf numFmtId="0" fontId="18" fillId="0" borderId="53" xfId="0" applyFont="1" applyBorder="1" applyAlignment="1">
      <alignment horizontal="left" vertical="center" wrapText="1"/>
    </xf>
    <xf numFmtId="0" fontId="18" fillId="0" borderId="79" xfId="0" applyFont="1" applyBorder="1" applyAlignment="1">
      <alignment vertical="center" wrapText="1"/>
    </xf>
    <xf numFmtId="0" fontId="18" fillId="0" borderId="14" xfId="0" applyFont="1" applyBorder="1" applyAlignment="1">
      <alignment vertical="center" wrapText="1"/>
    </xf>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vertical="center" wrapText="1"/>
    </xf>
    <xf numFmtId="14" fontId="17" fillId="0" borderId="54" xfId="0" applyNumberFormat="1" applyFont="1" applyBorder="1" applyAlignment="1">
      <alignment horizontal="center" vertical="center"/>
    </xf>
    <xf numFmtId="9" fontId="19" fillId="0" borderId="11" xfId="1" applyFont="1" applyBorder="1" applyAlignment="1">
      <alignment horizontal="center" vertical="center"/>
    </xf>
    <xf numFmtId="9" fontId="20" fillId="12" borderId="1" xfId="0" applyNumberFormat="1" applyFont="1" applyFill="1" applyBorder="1" applyAlignment="1">
      <alignment horizontal="center" vertical="center"/>
    </xf>
    <xf numFmtId="14" fontId="19" fillId="0" borderId="54" xfId="0" applyNumberFormat="1" applyFont="1" applyBorder="1" applyAlignment="1">
      <alignment horizontal="center" vertical="center"/>
    </xf>
    <xf numFmtId="9" fontId="17" fillId="0" borderId="53" xfId="0" applyNumberFormat="1" applyFont="1" applyBorder="1" applyAlignment="1">
      <alignment horizontal="center" vertical="center"/>
    </xf>
    <xf numFmtId="9" fontId="19" fillId="13" borderId="15" xfId="1" applyFont="1" applyFill="1" applyBorder="1" applyAlignment="1">
      <alignment horizontal="center" vertical="center"/>
    </xf>
    <xf numFmtId="9" fontId="17" fillId="13" borderId="1" xfId="0" applyNumberFormat="1" applyFont="1" applyFill="1" applyBorder="1" applyAlignment="1">
      <alignment horizontal="center" vertical="center"/>
    </xf>
    <xf numFmtId="14" fontId="19" fillId="0" borderId="54" xfId="0" applyNumberFormat="1" applyFont="1" applyBorder="1" applyAlignment="1">
      <alignment vertical="center"/>
    </xf>
    <xf numFmtId="9" fontId="17" fillId="14" borderId="1" xfId="0" applyNumberFormat="1" applyFont="1" applyFill="1" applyBorder="1" applyAlignment="1">
      <alignment horizontal="center" vertical="center"/>
    </xf>
    <xf numFmtId="0" fontId="18" fillId="0" borderId="5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164" fontId="18" fillId="0" borderId="1" xfId="1" applyNumberFormat="1" applyFont="1" applyBorder="1" applyAlignment="1">
      <alignment horizontal="center" vertical="center"/>
    </xf>
    <xf numFmtId="0" fontId="18" fillId="0" borderId="9" xfId="0" applyFont="1" applyBorder="1" applyAlignment="1">
      <alignment horizontal="left" vertical="center" wrapText="1"/>
    </xf>
    <xf numFmtId="0" fontId="18" fillId="0" borderId="14" xfId="0" applyFont="1" applyBorder="1" applyAlignment="1">
      <alignment horizontal="left" vertical="top" wrapText="1"/>
    </xf>
    <xf numFmtId="0" fontId="18" fillId="0" borderId="83" xfId="0" applyFont="1" applyBorder="1" applyAlignment="1">
      <alignment horizontal="left" vertical="center" wrapText="1"/>
    </xf>
    <xf numFmtId="0" fontId="18" fillId="0" borderId="9" xfId="0" applyFont="1" applyBorder="1" applyAlignment="1">
      <alignment vertical="top" wrapText="1"/>
    </xf>
    <xf numFmtId="0" fontId="18" fillId="0" borderId="83" xfId="0" applyFont="1" applyBorder="1" applyAlignment="1">
      <alignment vertical="top" wrapText="1"/>
    </xf>
    <xf numFmtId="14" fontId="19" fillId="0" borderId="76" xfId="1" applyNumberFormat="1" applyFont="1" applyBorder="1" applyAlignment="1">
      <alignment horizontal="center" vertical="center"/>
    </xf>
    <xf numFmtId="14" fontId="17" fillId="0" borderId="76" xfId="0" applyNumberFormat="1" applyFont="1" applyBorder="1" applyAlignment="1">
      <alignment horizontal="center" vertical="center"/>
    </xf>
    <xf numFmtId="164" fontId="18" fillId="0" borderId="2" xfId="1" applyNumberFormat="1" applyFont="1" applyBorder="1" applyAlignment="1">
      <alignment horizontal="center" vertical="center"/>
    </xf>
    <xf numFmtId="164" fontId="18" fillId="0" borderId="7" xfId="1" applyNumberFormat="1" applyFont="1" applyBorder="1" applyAlignment="1">
      <alignment horizontal="center" vertical="center"/>
    </xf>
    <xf numFmtId="164" fontId="18" fillId="0" borderId="15" xfId="1" applyNumberFormat="1" applyFont="1" applyBorder="1" applyAlignment="1">
      <alignment horizontal="center" vertical="center"/>
    </xf>
    <xf numFmtId="164" fontId="18" fillId="0" borderId="64" xfId="1" applyNumberFormat="1" applyFont="1" applyBorder="1" applyAlignment="1">
      <alignment horizontal="center" vertical="center"/>
    </xf>
    <xf numFmtId="164" fontId="18" fillId="0" borderId="10" xfId="1" applyNumberFormat="1" applyFont="1" applyBorder="1" applyAlignment="1">
      <alignment horizontal="center" vertical="center"/>
    </xf>
    <xf numFmtId="10" fontId="18" fillId="0" borderId="7" xfId="1" applyNumberFormat="1" applyFont="1" applyBorder="1" applyAlignment="1">
      <alignment horizontal="center" vertical="center"/>
    </xf>
    <xf numFmtId="10" fontId="18" fillId="0" borderId="15" xfId="1" applyNumberFormat="1" applyFont="1" applyBorder="1" applyAlignment="1">
      <alignment horizontal="center" vertical="center"/>
    </xf>
    <xf numFmtId="10" fontId="18" fillId="0" borderId="64" xfId="1" applyNumberFormat="1" applyFont="1" applyBorder="1" applyAlignment="1">
      <alignment horizontal="center" vertical="center"/>
    </xf>
    <xf numFmtId="9" fontId="14" fillId="0" borderId="1" xfId="0" applyNumberFormat="1" applyFont="1" applyBorder="1" applyAlignment="1">
      <alignment horizontal="center" vertical="center"/>
    </xf>
    <xf numFmtId="0" fontId="18" fillId="0" borderId="83" xfId="0" applyFont="1" applyBorder="1" applyAlignment="1">
      <alignment vertical="center" wrapText="1"/>
    </xf>
    <xf numFmtId="0" fontId="18" fillId="0" borderId="75" xfId="0" applyFont="1" applyBorder="1" applyAlignment="1">
      <alignment vertical="center" wrapText="1"/>
    </xf>
    <xf numFmtId="10" fontId="19" fillId="13" borderId="10" xfId="1" applyNumberFormat="1" applyFont="1" applyFill="1" applyBorder="1" applyAlignment="1">
      <alignment horizontal="center" vertical="center"/>
    </xf>
    <xf numFmtId="164" fontId="19" fillId="14" borderId="10" xfId="1" applyNumberFormat="1" applyFont="1" applyFill="1" applyBorder="1" applyAlignment="1">
      <alignment horizontal="center" vertical="center"/>
    </xf>
    <xf numFmtId="0" fontId="4" fillId="7" borderId="1" xfId="0" applyFont="1" applyFill="1" applyBorder="1" applyAlignment="1">
      <alignment vertical="center" textRotation="255" wrapText="1"/>
    </xf>
    <xf numFmtId="0" fontId="19" fillId="0" borderId="2" xfId="0" applyFont="1" applyBorder="1" applyAlignment="1">
      <alignment horizontal="center" vertical="center" wrapText="1"/>
    </xf>
    <xf numFmtId="9" fontId="19" fillId="0" borderId="11" xfId="1" applyFont="1" applyBorder="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vertical="center" wrapText="1"/>
    </xf>
    <xf numFmtId="0" fontId="19" fillId="0" borderId="7" xfId="0" applyFont="1" applyBorder="1" applyAlignment="1">
      <alignment horizontal="center" vertical="center" wrapText="1"/>
    </xf>
    <xf numFmtId="0" fontId="18" fillId="0" borderId="79" xfId="0" applyFont="1" applyBorder="1" applyAlignment="1">
      <alignment horizontal="left" vertical="center" wrapText="1"/>
    </xf>
    <xf numFmtId="0" fontId="0" fillId="0" borderId="0" xfId="0" applyBorder="1" applyAlignment="1">
      <alignment horizontal="center"/>
    </xf>
    <xf numFmtId="9" fontId="19" fillId="6" borderId="5" xfId="1" applyFont="1" applyFill="1" applyBorder="1" applyAlignment="1">
      <alignment horizontal="center" vertical="center" wrapText="1"/>
    </xf>
    <xf numFmtId="9" fontId="19" fillId="0" borderId="71" xfId="1" applyFont="1" applyBorder="1" applyAlignment="1">
      <alignment horizontal="center" vertical="center"/>
    </xf>
    <xf numFmtId="0" fontId="0" fillId="0" borderId="0" xfId="0" applyAlignment="1">
      <alignment horizontal="center"/>
    </xf>
    <xf numFmtId="164" fontId="19" fillId="12" borderId="7" xfId="1" applyNumberFormat="1" applyFont="1" applyFill="1" applyBorder="1" applyAlignment="1">
      <alignment horizontal="center" vertical="center"/>
    </xf>
    <xf numFmtId="164" fontId="19" fillId="12" borderId="10" xfId="1" applyNumberFormat="1" applyFont="1" applyFill="1" applyBorder="1" applyAlignment="1">
      <alignment horizontal="center" vertical="center"/>
    </xf>
    <xf numFmtId="164" fontId="19" fillId="12" borderId="15" xfId="1" applyNumberFormat="1" applyFont="1" applyFill="1" applyBorder="1" applyAlignment="1">
      <alignment horizontal="center" vertical="center"/>
    </xf>
    <xf numFmtId="164" fontId="19" fillId="12" borderId="2" xfId="1" applyNumberFormat="1" applyFont="1" applyFill="1" applyBorder="1" applyAlignment="1">
      <alignment horizontal="center" vertical="center"/>
    </xf>
    <xf numFmtId="164" fontId="19" fillId="12" borderId="19" xfId="1" applyNumberFormat="1" applyFont="1" applyFill="1" applyBorder="1" applyAlignment="1">
      <alignment horizontal="center" vertical="center"/>
    </xf>
    <xf numFmtId="164" fontId="19" fillId="12" borderId="1" xfId="1" applyNumberFormat="1" applyFont="1" applyFill="1" applyBorder="1" applyAlignment="1">
      <alignment horizontal="center" vertical="center"/>
    </xf>
    <xf numFmtId="164" fontId="19" fillId="13" borderId="7" xfId="1" applyNumberFormat="1" applyFont="1" applyFill="1" applyBorder="1" applyAlignment="1">
      <alignment horizontal="center" vertical="center"/>
    </xf>
    <xf numFmtId="164" fontId="19" fillId="13" borderId="10" xfId="1" applyNumberFormat="1" applyFont="1" applyFill="1" applyBorder="1" applyAlignment="1">
      <alignment horizontal="center" vertical="center"/>
    </xf>
    <xf numFmtId="164" fontId="19" fillId="13" borderId="15" xfId="1" applyNumberFormat="1" applyFont="1" applyFill="1" applyBorder="1" applyAlignment="1">
      <alignment horizontal="center" vertical="center"/>
    </xf>
    <xf numFmtId="164" fontId="19" fillId="13" borderId="2" xfId="1" applyNumberFormat="1" applyFont="1" applyFill="1" applyBorder="1" applyAlignment="1">
      <alignment horizontal="center" vertical="center"/>
    </xf>
    <xf numFmtId="164" fontId="19" fillId="13" borderId="19" xfId="1" applyNumberFormat="1" applyFont="1" applyFill="1" applyBorder="1" applyAlignment="1">
      <alignment horizontal="center" vertical="center"/>
    </xf>
    <xf numFmtId="164" fontId="19" fillId="13" borderId="1" xfId="1" applyNumberFormat="1" applyFont="1" applyFill="1" applyBorder="1" applyAlignment="1">
      <alignment horizontal="center" vertical="center"/>
    </xf>
    <xf numFmtId="164" fontId="19" fillId="14" borderId="15" xfId="1" applyNumberFormat="1" applyFont="1" applyFill="1" applyBorder="1" applyAlignment="1">
      <alignment horizontal="center" vertical="center"/>
    </xf>
    <xf numFmtId="164" fontId="19" fillId="14" borderId="7" xfId="1" applyNumberFormat="1" applyFont="1" applyFill="1" applyBorder="1" applyAlignment="1">
      <alignment horizontal="center" vertical="center"/>
    </xf>
    <xf numFmtId="164" fontId="19" fillId="14" borderId="2" xfId="1" applyNumberFormat="1" applyFont="1" applyFill="1" applyBorder="1" applyAlignment="1">
      <alignment horizontal="center" vertical="center"/>
    </xf>
    <xf numFmtId="164" fontId="19" fillId="14" borderId="19" xfId="1" applyNumberFormat="1" applyFont="1" applyFill="1" applyBorder="1" applyAlignment="1">
      <alignment horizontal="center" vertical="center"/>
    </xf>
    <xf numFmtId="164" fontId="19" fillId="14" borderId="1" xfId="1" applyNumberFormat="1" applyFont="1" applyFill="1" applyBorder="1" applyAlignment="1">
      <alignment horizontal="center" vertical="center"/>
    </xf>
    <xf numFmtId="9" fontId="6" fillId="4" borderId="94" xfId="0" applyNumberFormat="1" applyFont="1" applyFill="1" applyBorder="1" applyAlignment="1">
      <alignment horizontal="center" vertical="center"/>
    </xf>
    <xf numFmtId="10" fontId="12" fillId="5" borderId="95" xfId="0" applyNumberFormat="1" applyFont="1" applyFill="1" applyBorder="1" applyAlignment="1">
      <alignment horizontal="center" vertical="center"/>
    </xf>
    <xf numFmtId="10" fontId="12" fillId="5" borderId="55" xfId="1" applyNumberFormat="1" applyFont="1" applyFill="1" applyBorder="1" applyAlignment="1">
      <alignment horizontal="center" vertical="center"/>
    </xf>
    <xf numFmtId="10" fontId="12" fillId="5" borderId="96" xfId="1" applyNumberFormat="1" applyFont="1" applyFill="1" applyBorder="1" applyAlignment="1">
      <alignment horizontal="center" vertical="center"/>
    </xf>
    <xf numFmtId="10" fontId="2" fillId="0" borderId="24" xfId="0" applyNumberFormat="1" applyFont="1" applyBorder="1" applyAlignment="1">
      <alignment horizontal="center"/>
    </xf>
    <xf numFmtId="0" fontId="6" fillId="2" borderId="97" xfId="0" applyFont="1" applyFill="1" applyBorder="1" applyAlignment="1">
      <alignment horizontal="center" vertical="center" wrapText="1"/>
    </xf>
    <xf numFmtId="9" fontId="6" fillId="2" borderId="101" xfId="0" applyNumberFormat="1" applyFont="1" applyFill="1" applyBorder="1" applyAlignment="1">
      <alignment horizontal="center" vertical="center"/>
    </xf>
    <xf numFmtId="9" fontId="6" fillId="2" borderId="102" xfId="0" applyNumberFormat="1" applyFont="1" applyFill="1" applyBorder="1" applyAlignment="1">
      <alignment horizontal="center" vertical="center" wrapText="1"/>
    </xf>
    <xf numFmtId="0" fontId="0" fillId="5" borderId="0" xfId="0" applyFill="1"/>
    <xf numFmtId="0" fontId="2" fillId="5" borderId="0" xfId="0" applyFont="1" applyFill="1"/>
    <xf numFmtId="10" fontId="12" fillId="5" borderId="103" xfId="1" applyNumberFormat="1" applyFont="1" applyFill="1" applyBorder="1" applyAlignment="1">
      <alignment horizontal="center" vertical="center"/>
    </xf>
    <xf numFmtId="9" fontId="6" fillId="8" borderId="104" xfId="0" applyNumberFormat="1" applyFont="1" applyFill="1" applyBorder="1" applyAlignment="1">
      <alignment horizontal="center" vertical="center"/>
    </xf>
    <xf numFmtId="0" fontId="11" fillId="2" borderId="26" xfId="0" applyFont="1" applyFill="1" applyBorder="1" applyAlignment="1">
      <alignment horizontal="center" vertical="center" wrapText="1"/>
    </xf>
    <xf numFmtId="9" fontId="6" fillId="2" borderId="24" xfId="0" applyNumberFormat="1" applyFont="1" applyFill="1" applyBorder="1" applyAlignment="1">
      <alignment horizontal="center" vertical="center"/>
    </xf>
    <xf numFmtId="9" fontId="6" fillId="2" borderId="66" xfId="0" applyNumberFormat="1" applyFont="1" applyFill="1" applyBorder="1" applyAlignment="1">
      <alignment horizontal="center" vertical="center"/>
    </xf>
    <xf numFmtId="0" fontId="0" fillId="5" borderId="0" xfId="0" applyFill="1" applyBorder="1" applyAlignment="1">
      <alignment horizontal="center"/>
    </xf>
    <xf numFmtId="0" fontId="11" fillId="2" borderId="26" xfId="0" applyFont="1" applyFill="1" applyBorder="1" applyAlignment="1">
      <alignment horizontal="center" vertical="center" wrapText="1"/>
    </xf>
    <xf numFmtId="164" fontId="12" fillId="2" borderId="108" xfId="0" applyNumberFormat="1" applyFont="1" applyFill="1" applyBorder="1" applyAlignment="1">
      <alignment horizontal="center" vertical="center"/>
    </xf>
    <xf numFmtId="0" fontId="12" fillId="2" borderId="109" xfId="0" applyFont="1" applyFill="1" applyBorder="1" applyAlignment="1">
      <alignment horizontal="center" vertical="center"/>
    </xf>
    <xf numFmtId="0" fontId="12" fillId="0" borderId="0" xfId="0" applyFont="1"/>
    <xf numFmtId="0" fontId="12" fillId="0" borderId="0" xfId="0" applyFont="1" applyAlignment="1"/>
    <xf numFmtId="0" fontId="12" fillId="0" borderId="0" xfId="0" applyFont="1" applyAlignment="1">
      <alignment horizontal="center" vertical="center"/>
    </xf>
    <xf numFmtId="164" fontId="6" fillId="0" borderId="0" xfId="0" applyNumberFormat="1" applyFont="1" applyAlignment="1">
      <alignment horizontal="center" vertical="center"/>
    </xf>
    <xf numFmtId="9" fontId="12" fillId="0" borderId="0" xfId="0" applyNumberFormat="1" applyFont="1"/>
    <xf numFmtId="0" fontId="12" fillId="0" borderId="0" xfId="0" applyNumberFormat="1" applyFont="1" applyAlignment="1">
      <alignment horizontal="center" vertical="center"/>
    </xf>
    <xf numFmtId="164" fontId="12" fillId="0" borderId="0" xfId="0" applyNumberFormat="1" applyFont="1"/>
    <xf numFmtId="0" fontId="6" fillId="0" borderId="0" xfId="0" applyFont="1" applyAlignment="1">
      <alignment horizontal="center" vertical="center"/>
    </xf>
    <xf numFmtId="0" fontId="6" fillId="0" borderId="1" xfId="0" applyFont="1" applyBorder="1" applyAlignment="1">
      <alignment horizontal="center" vertical="center"/>
    </xf>
    <xf numFmtId="0" fontId="6" fillId="15" borderId="1" xfId="0" applyFont="1" applyFill="1" applyBorder="1" applyAlignment="1">
      <alignment horizontal="center" vertical="center"/>
    </xf>
    <xf numFmtId="0" fontId="6" fillId="15" borderId="75" xfId="0" applyFont="1" applyFill="1" applyBorder="1" applyAlignment="1">
      <alignment horizontal="center" vertical="center"/>
    </xf>
    <xf numFmtId="0" fontId="6" fillId="15" borderId="75" xfId="0"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9" fontId="6" fillId="15" borderId="77" xfId="0" applyNumberFormat="1" applyFont="1" applyFill="1" applyBorder="1" applyAlignment="1">
      <alignment horizontal="center" vertical="center" wrapText="1"/>
    </xf>
    <xf numFmtId="0" fontId="6" fillId="15" borderId="76" xfId="0" applyNumberFormat="1" applyFont="1" applyFill="1" applyBorder="1" applyAlignment="1">
      <alignment horizontal="center" vertical="center"/>
    </xf>
    <xf numFmtId="164" fontId="6" fillId="15" borderId="1" xfId="0" applyNumberFormat="1" applyFont="1" applyFill="1" applyBorder="1" applyAlignment="1">
      <alignment horizontal="center" vertical="center" wrapText="1"/>
    </xf>
    <xf numFmtId="0" fontId="6" fillId="15" borderId="76" xfId="0" applyFont="1" applyFill="1" applyBorder="1" applyAlignment="1">
      <alignment horizontal="center" vertical="center"/>
    </xf>
    <xf numFmtId="164" fontId="6" fillId="15" borderId="75" xfId="0" applyNumberFormat="1" applyFont="1" applyFill="1" applyBorder="1" applyAlignment="1">
      <alignment horizontal="center" vertical="center" wrapText="1"/>
    </xf>
    <xf numFmtId="0" fontId="12" fillId="0" borderId="115" xfId="0" applyFont="1" applyFill="1" applyBorder="1" applyAlignment="1">
      <alignment horizontal="center" vertical="center" wrapText="1"/>
    </xf>
    <xf numFmtId="164" fontId="6" fillId="16" borderId="19" xfId="1"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4" fontId="6" fillId="17" borderId="10" xfId="1" applyNumberFormat="1" applyFont="1" applyFill="1" applyBorder="1" applyAlignment="1">
      <alignment horizontal="center" vertical="center" wrapText="1"/>
    </xf>
    <xf numFmtId="164" fontId="6" fillId="18" borderId="10" xfId="1" applyNumberFormat="1" applyFont="1" applyFill="1" applyBorder="1" applyAlignment="1">
      <alignment horizontal="center" vertical="center" wrapText="1"/>
    </xf>
    <xf numFmtId="0" fontId="12" fillId="0" borderId="13" xfId="0" applyFont="1" applyBorder="1" applyAlignment="1">
      <alignment horizontal="center" vertical="center"/>
    </xf>
    <xf numFmtId="0" fontId="12" fillId="0" borderId="18" xfId="0" applyFont="1" applyBorder="1" applyAlignment="1">
      <alignment horizontal="center" vertical="center"/>
    </xf>
    <xf numFmtId="164" fontId="6" fillId="18" borderId="15" xfId="1"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22" fillId="16" borderId="76" xfId="0" applyNumberFormat="1" applyFont="1" applyFill="1" applyBorder="1" applyAlignment="1">
      <alignment horizontal="center" vertical="center"/>
    </xf>
    <xf numFmtId="164" fontId="6" fillId="17" borderId="76" xfId="0" applyNumberFormat="1" applyFont="1" applyFill="1" applyBorder="1" applyAlignment="1">
      <alignment horizontal="center" vertical="center"/>
    </xf>
    <xf numFmtId="164" fontId="6" fillId="18" borderId="76" xfId="0" applyNumberFormat="1" applyFont="1" applyFill="1" applyBorder="1" applyAlignment="1">
      <alignment horizontal="center" vertical="center"/>
    </xf>
    <xf numFmtId="164" fontId="6" fillId="0" borderId="0" xfId="0" applyNumberFormat="1" applyFont="1" applyFill="1" applyBorder="1" applyAlignment="1">
      <alignment vertical="center" wrapText="1"/>
    </xf>
    <xf numFmtId="0" fontId="12" fillId="0" borderId="0" xfId="0" applyFont="1" applyBorder="1" applyAlignment="1"/>
    <xf numFmtId="0" fontId="12" fillId="0" borderId="0" xfId="0" applyFont="1" applyBorder="1" applyAlignment="1">
      <alignment vertical="center" wrapText="1"/>
    </xf>
    <xf numFmtId="0" fontId="0" fillId="0" borderId="0" xfId="0" applyBorder="1" applyAlignment="1">
      <alignment horizontal="center" vertical="center"/>
    </xf>
    <xf numFmtId="164" fontId="2" fillId="0" borderId="0" xfId="0" applyNumberFormat="1" applyFont="1" applyBorder="1" applyAlignment="1">
      <alignment horizontal="center" vertical="center"/>
    </xf>
    <xf numFmtId="9" fontId="0" fillId="0" borderId="0" xfId="0" applyNumberFormat="1" applyBorder="1" applyAlignment="1"/>
    <xf numFmtId="0" fontId="0" fillId="0" borderId="0" xfId="0" applyNumberFormat="1" applyBorder="1" applyAlignment="1">
      <alignment horizontal="center" vertical="center"/>
    </xf>
    <xf numFmtId="164" fontId="0" fillId="0" borderId="0" xfId="0" applyNumberFormat="1" applyBorder="1" applyAlignment="1"/>
    <xf numFmtId="0" fontId="2" fillId="0" borderId="0" xfId="0" applyFont="1" applyBorder="1" applyAlignment="1">
      <alignment horizontal="center" vertical="center"/>
    </xf>
    <xf numFmtId="164" fontId="4" fillId="0" borderId="0" xfId="0" applyNumberFormat="1" applyFont="1" applyFill="1" applyBorder="1" applyAlignment="1">
      <alignment vertical="center" wrapText="1"/>
    </xf>
    <xf numFmtId="0" fontId="0" fillId="0" borderId="0" xfId="0" applyBorder="1" applyAlignment="1"/>
    <xf numFmtId="9" fontId="0" fillId="0" borderId="0" xfId="0" applyNumberFormat="1" applyBorder="1"/>
    <xf numFmtId="164" fontId="0" fillId="0" borderId="0" xfId="0" applyNumberFormat="1" applyBorder="1"/>
    <xf numFmtId="164" fontId="2" fillId="0" borderId="0" xfId="0" applyNumberFormat="1" applyFont="1" applyFill="1" applyBorder="1" applyAlignment="1">
      <alignment horizontal="center" vertical="center"/>
    </xf>
    <xf numFmtId="0" fontId="0" fillId="0" borderId="0" xfId="0" applyAlignment="1">
      <alignment horizontal="center" vertical="center"/>
    </xf>
    <xf numFmtId="164" fontId="2" fillId="0" borderId="0" xfId="0" applyNumberFormat="1" applyFont="1" applyAlignment="1">
      <alignment horizontal="center" vertical="center"/>
    </xf>
    <xf numFmtId="0" fontId="0" fillId="0" borderId="0" xfId="0" applyNumberFormat="1" applyAlignment="1">
      <alignment horizontal="center" vertical="center"/>
    </xf>
    <xf numFmtId="0" fontId="2" fillId="0" borderId="0" xfId="0" applyFont="1" applyAlignment="1">
      <alignment horizontal="center" vertical="center"/>
    </xf>
    <xf numFmtId="0" fontId="21" fillId="0" borderId="123" xfId="0" applyFont="1" applyBorder="1" applyAlignment="1">
      <alignment horizontal="center" vertical="center" wrapText="1"/>
    </xf>
    <xf numFmtId="0" fontId="21" fillId="0" borderId="124" xfId="0" applyFont="1" applyBorder="1" applyAlignment="1">
      <alignment horizontal="center" vertical="center" wrapText="1"/>
    </xf>
    <xf numFmtId="9" fontId="22" fillId="16" borderId="125" xfId="0" applyNumberFormat="1" applyFont="1" applyFill="1" applyBorder="1" applyAlignment="1">
      <alignment horizontal="center" vertical="center" wrapText="1"/>
    </xf>
    <xf numFmtId="164" fontId="6" fillId="17" borderId="125" xfId="0" applyNumberFormat="1" applyFont="1" applyFill="1" applyBorder="1" applyAlignment="1">
      <alignment horizontal="center" vertical="center" wrapText="1"/>
    </xf>
    <xf numFmtId="164" fontId="6" fillId="18" borderId="125" xfId="0" applyNumberFormat="1" applyFont="1" applyFill="1" applyBorder="1" applyAlignment="1">
      <alignment horizontal="center" vertical="center" wrapText="1"/>
    </xf>
    <xf numFmtId="0" fontId="6" fillId="0" borderId="2" xfId="0" applyFont="1" applyBorder="1" applyAlignment="1">
      <alignment horizontal="center" vertical="center"/>
    </xf>
    <xf numFmtId="9" fontId="22" fillId="16" borderId="125" xfId="0" applyNumberFormat="1" applyFont="1" applyFill="1" applyBorder="1" applyAlignment="1">
      <alignment horizontal="center" vertical="center"/>
    </xf>
    <xf numFmtId="164" fontId="6" fillId="17" borderId="125" xfId="0" applyNumberFormat="1" applyFont="1" applyFill="1" applyBorder="1" applyAlignment="1">
      <alignment horizontal="center" vertical="center"/>
    </xf>
    <xf numFmtId="164" fontId="6" fillId="18" borderId="125" xfId="0" applyNumberFormat="1" applyFont="1" applyFill="1" applyBorder="1" applyAlignment="1">
      <alignment horizontal="center" vertical="center"/>
    </xf>
    <xf numFmtId="0" fontId="12" fillId="0" borderId="122" xfId="0" applyFont="1" applyFill="1" applyBorder="1" applyAlignment="1">
      <alignment horizontal="center" vertical="center" wrapText="1"/>
    </xf>
    <xf numFmtId="0" fontId="12" fillId="0" borderId="129" xfId="0" applyFont="1" applyFill="1" applyBorder="1" applyAlignment="1">
      <alignment horizontal="center" vertical="center" wrapText="1"/>
    </xf>
    <xf numFmtId="0" fontId="12" fillId="0" borderId="129" xfId="0" applyFont="1" applyBorder="1" applyAlignment="1">
      <alignment horizontal="center" vertical="center"/>
    </xf>
    <xf numFmtId="0" fontId="12" fillId="0" borderId="125" xfId="0" applyFont="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18" fillId="0" borderId="0" xfId="0" applyFont="1"/>
    <xf numFmtId="9" fontId="18" fillId="0" borderId="0" xfId="0" applyNumberFormat="1" applyFont="1"/>
    <xf numFmtId="9" fontId="6" fillId="2" borderId="28" xfId="0" applyNumberFormat="1" applyFont="1" applyFill="1" applyBorder="1" applyAlignment="1">
      <alignment horizontal="center" vertical="center" wrapText="1"/>
    </xf>
    <xf numFmtId="0" fontId="18" fillId="0" borderId="0" xfId="0" applyFont="1" applyBorder="1" applyAlignment="1"/>
    <xf numFmtId="0" fontId="19" fillId="0" borderId="24" xfId="0" applyFont="1" applyBorder="1" applyAlignment="1">
      <alignment horizontal="center" vertical="center"/>
    </xf>
    <xf numFmtId="0" fontId="11" fillId="0" borderId="139" xfId="0" applyFont="1" applyFill="1" applyBorder="1" applyAlignment="1">
      <alignment horizontal="center" vertical="center" wrapText="1"/>
    </xf>
    <xf numFmtId="164" fontId="12" fillId="0" borderId="140" xfId="0" applyNumberFormat="1" applyFont="1" applyFill="1" applyBorder="1" applyAlignment="1">
      <alignment horizontal="center" vertical="center" wrapText="1"/>
    </xf>
    <xf numFmtId="9" fontId="12" fillId="0" borderId="140" xfId="0" applyNumberFormat="1" applyFont="1" applyFill="1" applyBorder="1" applyAlignment="1">
      <alignment horizontal="center" vertical="center" wrapText="1"/>
    </xf>
    <xf numFmtId="0" fontId="19" fillId="0" borderId="24" xfId="0" applyFont="1" applyBorder="1" applyAlignment="1">
      <alignment horizontal="center"/>
    </xf>
    <xf numFmtId="0" fontId="11" fillId="0" borderId="26" xfId="0" applyFont="1" applyFill="1" applyBorder="1" applyAlignment="1">
      <alignment horizontal="center" vertical="center" wrapText="1"/>
    </xf>
    <xf numFmtId="164" fontId="12" fillId="0" borderId="28" xfId="0" applyNumberFormat="1" applyFont="1" applyFill="1" applyBorder="1" applyAlignment="1">
      <alignment horizontal="center" vertical="center" wrapText="1"/>
    </xf>
    <xf numFmtId="9" fontId="12" fillId="0" borderId="28" xfId="0" applyNumberFormat="1" applyFont="1" applyFill="1" applyBorder="1" applyAlignment="1">
      <alignment horizontal="center" vertical="center" wrapText="1"/>
    </xf>
    <xf numFmtId="0" fontId="11" fillId="5" borderId="31" xfId="0" applyFont="1" applyFill="1" applyBorder="1" applyAlignment="1">
      <alignment horizontal="center" vertical="center" wrapText="1"/>
    </xf>
    <xf numFmtId="164" fontId="12" fillId="5" borderId="33" xfId="0" applyNumberFormat="1" applyFont="1" applyFill="1" applyBorder="1" applyAlignment="1">
      <alignment horizontal="center" vertical="center"/>
    </xf>
    <xf numFmtId="9" fontId="12" fillId="0" borderId="108" xfId="1" applyNumberFormat="1" applyFont="1" applyFill="1" applyBorder="1" applyAlignment="1">
      <alignment horizontal="center" vertical="center"/>
    </xf>
    <xf numFmtId="0" fontId="18" fillId="0" borderId="0" xfId="0" applyFont="1" applyAlignment="1"/>
    <xf numFmtId="10" fontId="19" fillId="0" borderId="28" xfId="0" applyNumberFormat="1" applyFont="1" applyBorder="1" applyAlignment="1">
      <alignment horizontal="center"/>
    </xf>
    <xf numFmtId="9" fontId="19" fillId="0" borderId="28" xfId="0" applyNumberFormat="1" applyFont="1" applyFill="1" applyBorder="1" applyAlignment="1">
      <alignment horizontal="center"/>
    </xf>
    <xf numFmtId="9" fontId="18" fillId="0" borderId="0" xfId="0" applyNumberFormat="1" applyFont="1" applyFill="1" applyBorder="1"/>
    <xf numFmtId="164" fontId="6" fillId="15" borderId="77" xfId="0" applyNumberFormat="1" applyFont="1" applyFill="1" applyBorder="1" applyAlignment="1">
      <alignment horizontal="center" vertical="center" wrapText="1"/>
    </xf>
    <xf numFmtId="0" fontId="6" fillId="15" borderId="46" xfId="0" applyFont="1" applyFill="1" applyBorder="1" applyAlignment="1">
      <alignment horizontal="center" vertical="center"/>
    </xf>
    <xf numFmtId="9" fontId="6" fillId="0" borderId="77" xfId="0" applyNumberFormat="1" applyFont="1" applyBorder="1" applyAlignment="1">
      <alignment horizontal="center" vertical="center" wrapText="1"/>
    </xf>
    <xf numFmtId="164" fontId="22" fillId="16" borderId="75"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wrapText="1"/>
    </xf>
    <xf numFmtId="0" fontId="21" fillId="0" borderId="141" xfId="0" applyFont="1" applyBorder="1" applyAlignment="1">
      <alignment horizontal="center" vertical="center" wrapText="1"/>
    </xf>
    <xf numFmtId="0" fontId="6" fillId="0" borderId="142" xfId="0" applyFont="1" applyFill="1" applyBorder="1" applyAlignment="1">
      <alignment horizontal="center" vertical="center"/>
    </xf>
    <xf numFmtId="164" fontId="6" fillId="0" borderId="144" xfId="0" applyNumberFormat="1" applyFont="1" applyFill="1" applyBorder="1" applyAlignment="1">
      <alignment horizontal="center" vertical="center" wrapText="1"/>
    </xf>
    <xf numFmtId="0" fontId="6" fillId="0" borderId="145" xfId="0" applyFont="1" applyFill="1" applyBorder="1" applyAlignment="1">
      <alignment horizontal="center" vertical="center"/>
    </xf>
    <xf numFmtId="164" fontId="6" fillId="17" borderId="2" xfId="0" applyNumberFormat="1" applyFont="1" applyFill="1" applyBorder="1" applyAlignment="1">
      <alignment horizontal="center" vertical="center" wrapText="1"/>
    </xf>
    <xf numFmtId="164" fontId="6" fillId="18" borderId="2" xfId="0" applyNumberFormat="1" applyFont="1" applyFill="1" applyBorder="1" applyAlignment="1">
      <alignment horizontal="center" vertical="center" wrapText="1"/>
    </xf>
    <xf numFmtId="9" fontId="0" fillId="0" borderId="0" xfId="0" applyNumberFormat="1" applyFill="1" applyBorder="1" applyAlignment="1">
      <alignment horizontal="center" vertical="center"/>
    </xf>
    <xf numFmtId="164" fontId="12" fillId="0" borderId="108" xfId="1" applyNumberFormat="1"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xf numFmtId="0" fontId="18" fillId="0" borderId="110" xfId="0" applyFont="1" applyBorder="1" applyAlignment="1"/>
    <xf numFmtId="0" fontId="18" fillId="0" borderId="111" xfId="0" applyFont="1" applyBorder="1" applyAlignment="1"/>
    <xf numFmtId="0" fontId="18" fillId="0" borderId="30" xfId="0" applyFont="1" applyBorder="1" applyAlignment="1"/>
    <xf numFmtId="0" fontId="0" fillId="0" borderId="0" xfId="0" applyFill="1" applyBorder="1" applyAlignment="1"/>
    <xf numFmtId="9" fontId="18" fillId="2" borderId="108" xfId="0" applyNumberFormat="1" applyFont="1" applyFill="1" applyBorder="1" applyAlignment="1">
      <alignment horizontal="center" vertical="center"/>
    </xf>
    <xf numFmtId="0" fontId="18" fillId="0" borderId="0" xfId="0" applyFont="1" applyAlignment="1">
      <alignment horizontal="center"/>
    </xf>
    <xf numFmtId="0" fontId="18" fillId="0" borderId="0" xfId="0" applyFont="1" applyAlignment="1">
      <alignment vertical="center"/>
    </xf>
    <xf numFmtId="0" fontId="18" fillId="0" borderId="0" xfId="0" applyFont="1" applyAlignment="1">
      <alignment horizontal="center" vertical="center"/>
    </xf>
    <xf numFmtId="9" fontId="19" fillId="0" borderId="0" xfId="0" applyNumberFormat="1" applyFont="1" applyAlignment="1">
      <alignment horizontal="center" vertical="center"/>
    </xf>
    <xf numFmtId="164" fontId="18" fillId="0" borderId="0" xfId="0" applyNumberFormat="1" applyFont="1"/>
    <xf numFmtId="0" fontId="19" fillId="0" borderId="0" xfId="0" applyFont="1" applyAlignment="1">
      <alignment vertical="center"/>
    </xf>
    <xf numFmtId="0" fontId="18" fillId="0" borderId="43" xfId="0" applyFont="1" applyBorder="1" applyAlignment="1">
      <alignment horizontal="center"/>
    </xf>
    <xf numFmtId="0" fontId="4" fillId="15" borderId="75" xfId="0" applyFont="1" applyFill="1" applyBorder="1" applyAlignment="1">
      <alignment horizontal="center" vertical="center"/>
    </xf>
    <xf numFmtId="0" fontId="4"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9" fontId="4" fillId="15" borderId="1" xfId="1" applyNumberFormat="1" applyFont="1" applyFill="1" applyBorder="1" applyAlignment="1">
      <alignment horizontal="center" vertical="center" wrapText="1"/>
    </xf>
    <xf numFmtId="164" fontId="4" fillId="15" borderId="1" xfId="0" applyNumberFormat="1" applyFont="1" applyFill="1" applyBorder="1" applyAlignment="1">
      <alignment horizontal="center" vertical="center" wrapText="1"/>
    </xf>
    <xf numFmtId="9" fontId="4" fillId="15" borderId="76" xfId="0" applyNumberFormat="1" applyFont="1" applyFill="1" applyBorder="1" applyAlignment="1">
      <alignment horizontal="center" vertical="center"/>
    </xf>
    <xf numFmtId="0" fontId="4" fillId="15" borderId="76" xfId="0" applyFont="1" applyFill="1" applyBorder="1" applyAlignment="1">
      <alignment horizontal="center" vertical="center"/>
    </xf>
    <xf numFmtId="164" fontId="4" fillId="15" borderId="75" xfId="0" applyNumberFormat="1" applyFont="1" applyFill="1" applyBorder="1" applyAlignment="1">
      <alignment horizontal="center" vertical="center" wrapText="1"/>
    </xf>
    <xf numFmtId="9" fontId="4" fillId="15" borderId="2" xfId="0" applyNumberFormat="1" applyFont="1" applyFill="1" applyBorder="1" applyAlignment="1">
      <alignment horizontal="center" vertical="center" wrapText="1"/>
    </xf>
    <xf numFmtId="0" fontId="4" fillId="15" borderId="46" xfId="0" applyFont="1" applyFill="1" applyBorder="1" applyAlignment="1">
      <alignment horizontal="center" vertical="center"/>
    </xf>
    <xf numFmtId="0" fontId="18" fillId="5" borderId="19" xfId="0" applyFont="1" applyFill="1" applyBorder="1" applyAlignment="1">
      <alignment horizontal="center" vertical="center"/>
    </xf>
    <xf numFmtId="9" fontId="19" fillId="16" borderId="16" xfId="0" applyNumberFormat="1" applyFont="1" applyFill="1" applyBorder="1" applyAlignment="1">
      <alignment horizontal="center" vertical="center"/>
    </xf>
    <xf numFmtId="0" fontId="18" fillId="5" borderId="10" xfId="0" applyFont="1" applyFill="1" applyBorder="1" applyAlignment="1">
      <alignment horizontal="center" vertical="center"/>
    </xf>
    <xf numFmtId="9" fontId="19" fillId="17" borderId="10" xfId="0" applyNumberFormat="1" applyFont="1" applyFill="1" applyBorder="1" applyAlignment="1">
      <alignment horizontal="center" vertical="center"/>
    </xf>
    <xf numFmtId="0" fontId="2" fillId="0" borderId="10" xfId="0" applyFont="1" applyBorder="1" applyAlignment="1">
      <alignment horizontal="center" vertical="center"/>
    </xf>
    <xf numFmtId="0" fontId="18" fillId="0" borderId="11" xfId="0" applyFont="1" applyBorder="1" applyAlignment="1">
      <alignment horizontal="center" vertical="center" wrapText="1"/>
    </xf>
    <xf numFmtId="0" fontId="18" fillId="19" borderId="11" xfId="2" applyFont="1" applyFill="1" applyBorder="1" applyAlignment="1">
      <alignment vertical="center" wrapText="1"/>
    </xf>
    <xf numFmtId="0" fontId="18" fillId="19" borderId="13" xfId="2" applyFont="1" applyFill="1" applyBorder="1" applyAlignment="1">
      <alignment vertical="center" wrapText="1"/>
    </xf>
    <xf numFmtId="164" fontId="19" fillId="16" borderId="129" xfId="0" applyNumberFormat="1" applyFont="1" applyFill="1" applyBorder="1" applyAlignment="1">
      <alignment horizontal="center" vertical="center"/>
    </xf>
    <xf numFmtId="164" fontId="17" fillId="17" borderId="129" xfId="0" applyNumberFormat="1" applyFont="1" applyFill="1" applyBorder="1" applyAlignment="1">
      <alignment horizontal="center" vertical="center"/>
    </xf>
    <xf numFmtId="164" fontId="19" fillId="18" borderId="129" xfId="0" applyNumberFormat="1" applyFont="1" applyFill="1" applyBorder="1" applyAlignment="1">
      <alignment horizontal="center" vertical="center"/>
    </xf>
    <xf numFmtId="164" fontId="19" fillId="0" borderId="159" xfId="0" applyNumberFormat="1" applyFont="1" applyBorder="1" applyAlignment="1">
      <alignment horizontal="center" vertical="center"/>
    </xf>
    <xf numFmtId="0" fontId="18" fillId="0" borderId="142" xfId="0" applyFont="1" applyBorder="1"/>
    <xf numFmtId="0" fontId="18" fillId="5" borderId="7" xfId="0" applyFont="1" applyFill="1" applyBorder="1" applyAlignment="1">
      <alignment horizontal="center" vertical="center"/>
    </xf>
    <xf numFmtId="9" fontId="19" fillId="16" borderId="10" xfId="0" applyNumberFormat="1" applyFont="1" applyFill="1" applyBorder="1" applyAlignment="1">
      <alignment horizontal="center" vertical="center"/>
    </xf>
    <xf numFmtId="9" fontId="19" fillId="18" borderId="10" xfId="0" applyNumberFormat="1" applyFont="1" applyFill="1" applyBorder="1" applyAlignment="1">
      <alignment horizontal="center" vertical="center"/>
    </xf>
    <xf numFmtId="0" fontId="18" fillId="0" borderId="11" xfId="2" applyFont="1" applyBorder="1" applyAlignment="1">
      <alignment vertical="center" wrapText="1"/>
    </xf>
    <xf numFmtId="0" fontId="18" fillId="5" borderId="64" xfId="0" applyFont="1" applyFill="1" applyBorder="1" applyAlignment="1">
      <alignment horizontal="center" vertical="center"/>
    </xf>
    <xf numFmtId="9" fontId="19" fillId="18" borderId="20" xfId="0" applyNumberFormat="1" applyFont="1" applyFill="1" applyBorder="1" applyAlignment="1">
      <alignment horizontal="center" vertical="center"/>
    </xf>
    <xf numFmtId="9" fontId="2" fillId="0" borderId="1" xfId="0" applyNumberFormat="1" applyFont="1" applyBorder="1" applyAlignment="1">
      <alignment horizontal="center"/>
    </xf>
    <xf numFmtId="164" fontId="19" fillId="16" borderId="162" xfId="0" applyNumberFormat="1" applyFont="1" applyFill="1" applyBorder="1" applyAlignment="1">
      <alignment horizontal="center" vertical="center"/>
    </xf>
    <xf numFmtId="164" fontId="17" fillId="17" borderId="162" xfId="0" applyNumberFormat="1" applyFont="1" applyFill="1" applyBorder="1" applyAlignment="1">
      <alignment horizontal="center" vertical="center"/>
    </xf>
    <xf numFmtId="164" fontId="19" fillId="18" borderId="162" xfId="0" applyNumberFormat="1" applyFont="1" applyFill="1" applyBorder="1" applyAlignment="1">
      <alignment horizontal="center" vertical="center"/>
    </xf>
    <xf numFmtId="0" fontId="0" fillId="0" borderId="0" xfId="0" applyAlignment="1">
      <alignment vertical="center"/>
    </xf>
    <xf numFmtId="9" fontId="2" fillId="0" borderId="0" xfId="0" applyNumberFormat="1" applyFont="1" applyAlignment="1">
      <alignment horizontal="center" vertical="center"/>
    </xf>
    <xf numFmtId="0" fontId="2" fillId="0" borderId="0" xfId="0" applyFont="1" applyAlignment="1">
      <alignment vertical="center"/>
    </xf>
    <xf numFmtId="164" fontId="18" fillId="0" borderId="0" xfId="0" applyNumberFormat="1" applyFont="1" applyAlignment="1">
      <alignment vertical="center"/>
    </xf>
    <xf numFmtId="10" fontId="18" fillId="0" borderId="0" xfId="0" applyNumberFormat="1" applyFont="1"/>
    <xf numFmtId="164" fontId="18" fillId="0" borderId="0" xfId="0" applyNumberFormat="1" applyFont="1" applyAlignment="1">
      <alignment horizontal="center" vertical="center"/>
    </xf>
    <xf numFmtId="0" fontId="4" fillId="2" borderId="3"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 xfId="0" applyFont="1" applyFill="1" applyBorder="1" applyAlignment="1">
      <alignment horizontal="center" vertical="center" wrapText="1"/>
    </xf>
    <xf numFmtId="9" fontId="4" fillId="2" borderId="1" xfId="1"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9" fontId="4" fillId="2" borderId="76"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wrapText="1"/>
    </xf>
    <xf numFmtId="0" fontId="4" fillId="2" borderId="76" xfId="0" applyFont="1" applyFill="1" applyBorder="1" applyAlignment="1">
      <alignment horizontal="center" vertical="center"/>
    </xf>
    <xf numFmtId="9" fontId="4" fillId="2" borderId="75"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77" xfId="0" applyFont="1" applyFill="1" applyBorder="1" applyAlignment="1">
      <alignment horizontal="center" vertical="center"/>
    </xf>
    <xf numFmtId="0" fontId="3" fillId="5" borderId="7" xfId="0" applyFont="1" applyFill="1" applyBorder="1" applyAlignment="1">
      <alignment horizontal="center" vertical="center"/>
    </xf>
    <xf numFmtId="9" fontId="4" fillId="16" borderId="10" xfId="0" applyNumberFormat="1" applyFont="1" applyFill="1" applyBorder="1" applyAlignment="1">
      <alignment horizontal="center" vertical="center"/>
    </xf>
    <xf numFmtId="0" fontId="3" fillId="5" borderId="10" xfId="0" applyFont="1" applyFill="1" applyBorder="1" applyAlignment="1">
      <alignment horizontal="center" vertical="center"/>
    </xf>
    <xf numFmtId="9" fontId="4" fillId="17" borderId="10" xfId="0" applyNumberFormat="1" applyFont="1" applyFill="1" applyBorder="1" applyAlignment="1">
      <alignment horizontal="center" vertical="center"/>
    </xf>
    <xf numFmtId="10" fontId="4" fillId="18" borderId="64" xfId="0" applyNumberFormat="1" applyFont="1" applyFill="1" applyBorder="1" applyAlignment="1">
      <alignment horizontal="center" vertical="center"/>
    </xf>
    <xf numFmtId="0" fontId="3" fillId="19" borderId="13" xfId="0" applyFont="1" applyFill="1" applyBorder="1" applyAlignment="1">
      <alignment horizontal="left" vertical="center" wrapText="1"/>
    </xf>
    <xf numFmtId="10" fontId="4" fillId="16" borderId="10" xfId="0" applyNumberFormat="1" applyFont="1" applyFill="1" applyBorder="1" applyAlignment="1">
      <alignment horizontal="center" vertical="center"/>
    </xf>
    <xf numFmtId="164" fontId="4" fillId="16" borderId="129" xfId="0" applyNumberFormat="1" applyFont="1" applyFill="1" applyBorder="1" applyAlignment="1">
      <alignment horizontal="center" vertical="center"/>
    </xf>
    <xf numFmtId="10" fontId="4" fillId="17" borderId="129" xfId="0" applyNumberFormat="1" applyFont="1" applyFill="1" applyBorder="1" applyAlignment="1">
      <alignment horizontal="center" vertical="center"/>
    </xf>
    <xf numFmtId="164" fontId="4" fillId="18" borderId="129" xfId="0" applyNumberFormat="1" applyFont="1" applyFill="1" applyBorder="1" applyAlignment="1">
      <alignment horizontal="center" vertical="center"/>
    </xf>
    <xf numFmtId="164" fontId="4" fillId="0" borderId="129" xfId="0" applyNumberFormat="1" applyFont="1" applyBorder="1" applyAlignment="1">
      <alignment horizontal="center" vertical="center"/>
    </xf>
    <xf numFmtId="0" fontId="3" fillId="0" borderId="10" xfId="0" applyFont="1" applyBorder="1"/>
    <xf numFmtId="165" fontId="4" fillId="16" borderId="10" xfId="0" applyNumberFormat="1" applyFont="1" applyFill="1" applyBorder="1" applyAlignment="1">
      <alignment horizontal="center" vertical="center"/>
    </xf>
    <xf numFmtId="165" fontId="4" fillId="17" borderId="10" xfId="0" applyNumberFormat="1" applyFont="1" applyFill="1" applyBorder="1" applyAlignment="1">
      <alignment horizontal="center" vertical="center"/>
    </xf>
    <xf numFmtId="165" fontId="4" fillId="18" borderId="10" xfId="0" applyNumberFormat="1" applyFont="1" applyFill="1" applyBorder="1" applyAlignment="1">
      <alignment horizontal="center" vertical="center"/>
    </xf>
    <xf numFmtId="10" fontId="4" fillId="18" borderId="10" xfId="0" applyNumberFormat="1" applyFont="1" applyFill="1" applyBorder="1" applyAlignment="1">
      <alignment horizontal="center" vertical="center"/>
    </xf>
    <xf numFmtId="9" fontId="19" fillId="0" borderId="1" xfId="0" applyNumberFormat="1" applyFont="1" applyBorder="1" applyAlignment="1">
      <alignment horizontal="center"/>
    </xf>
    <xf numFmtId="164" fontId="19" fillId="16" borderId="76" xfId="0" applyNumberFormat="1" applyFont="1" applyFill="1" applyBorder="1" applyAlignment="1">
      <alignment horizontal="center" vertical="center"/>
    </xf>
    <xf numFmtId="164" fontId="19" fillId="17" borderId="76" xfId="0" applyNumberFormat="1" applyFont="1" applyFill="1" applyBorder="1" applyAlignment="1">
      <alignment horizontal="center" vertical="center"/>
    </xf>
    <xf numFmtId="164" fontId="19" fillId="18" borderId="76"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0" fontId="18" fillId="0" borderId="0" xfId="0" applyFont="1" applyFill="1" applyBorder="1"/>
    <xf numFmtId="165" fontId="0" fillId="0" borderId="0" xfId="0" applyNumberFormat="1"/>
    <xf numFmtId="164" fontId="0" fillId="0" borderId="0" xfId="0" applyNumberFormat="1" applyAlignment="1">
      <alignment vertical="center"/>
    </xf>
    <xf numFmtId="10" fontId="0" fillId="0" borderId="0" xfId="0" applyNumberFormat="1"/>
    <xf numFmtId="164" fontId="0" fillId="0" borderId="0" xfId="0" applyNumberFormat="1" applyAlignment="1">
      <alignment horizontal="center" vertical="center"/>
    </xf>
    <xf numFmtId="164" fontId="6" fillId="15" borderId="2" xfId="0" applyNumberFormat="1" applyFont="1" applyFill="1" applyBorder="1" applyAlignment="1">
      <alignment horizontal="center" vertical="center" wrapText="1"/>
    </xf>
    <xf numFmtId="10" fontId="6" fillId="16" borderId="19" xfId="1" applyNumberFormat="1" applyFont="1" applyFill="1" applyBorder="1" applyAlignment="1">
      <alignment horizontal="center" vertical="center" wrapText="1"/>
    </xf>
    <xf numFmtId="10" fontId="6" fillId="17" borderId="10" xfId="1" applyNumberFormat="1" applyFont="1" applyFill="1" applyBorder="1" applyAlignment="1">
      <alignment horizontal="center" vertical="center" wrapText="1"/>
    </xf>
    <xf numFmtId="10" fontId="6" fillId="18" borderId="10" xfId="1" applyNumberFormat="1" applyFont="1" applyFill="1" applyBorder="1" applyAlignment="1">
      <alignment horizontal="center" vertical="center" wrapText="1"/>
    </xf>
    <xf numFmtId="9" fontId="22" fillId="16" borderId="75" xfId="0" applyNumberFormat="1" applyFont="1" applyFill="1" applyBorder="1" applyAlignment="1">
      <alignment horizontal="center" vertical="center"/>
    </xf>
    <xf numFmtId="164" fontId="12" fillId="2" borderId="109" xfId="0" applyNumberFormat="1" applyFont="1" applyFill="1" applyBorder="1" applyAlignment="1">
      <alignment horizontal="center" vertical="center"/>
    </xf>
    <xf numFmtId="0" fontId="12" fillId="0" borderId="0" xfId="0" applyFont="1" applyAlignment="1">
      <alignment horizontal="left"/>
    </xf>
    <xf numFmtId="0" fontId="6" fillId="15" borderId="1" xfId="0" applyFont="1" applyFill="1" applyBorder="1" applyAlignment="1">
      <alignment horizontal="left" vertical="center"/>
    </xf>
    <xf numFmtId="0" fontId="6" fillId="15" borderId="3" xfId="0" applyFont="1" applyFill="1" applyBorder="1" applyAlignment="1">
      <alignment horizontal="center" vertical="center" wrapText="1"/>
    </xf>
    <xf numFmtId="0" fontId="6" fillId="0" borderId="3" xfId="0" applyFont="1" applyBorder="1" applyAlignment="1">
      <alignment horizontal="center" vertical="center"/>
    </xf>
    <xf numFmtId="0" fontId="21" fillId="0" borderId="163" xfId="0" applyFont="1" applyBorder="1" applyAlignment="1">
      <alignment horizontal="center" vertical="center" wrapText="1"/>
    </xf>
    <xf numFmtId="0" fontId="21" fillId="0" borderId="164" xfId="0" applyFont="1" applyBorder="1" applyAlignment="1">
      <alignment horizontal="left" vertical="center" wrapText="1"/>
    </xf>
    <xf numFmtId="0" fontId="21" fillId="0" borderId="165" xfId="0" applyFont="1" applyBorder="1" applyAlignment="1">
      <alignment horizontal="left" vertical="center" wrapText="1"/>
    </xf>
    <xf numFmtId="9" fontId="22" fillId="16" borderId="2" xfId="0" applyNumberFormat="1" applyFont="1" applyFill="1" applyBorder="1" applyAlignment="1">
      <alignment horizontal="center" vertical="center" wrapText="1"/>
    </xf>
    <xf numFmtId="164" fontId="6" fillId="0" borderId="167" xfId="0" applyNumberFormat="1" applyFont="1" applyFill="1" applyBorder="1" applyAlignment="1">
      <alignment horizontal="center" vertical="center" wrapText="1"/>
    </xf>
    <xf numFmtId="0" fontId="6" fillId="0" borderId="163" xfId="0" applyFont="1" applyFill="1" applyBorder="1" applyAlignment="1">
      <alignment horizontal="center" vertical="center"/>
    </xf>
    <xf numFmtId="0" fontId="6" fillId="0" borderId="144" xfId="0" applyFont="1" applyBorder="1" applyAlignment="1">
      <alignment horizontal="center" vertical="center"/>
    </xf>
    <xf numFmtId="0" fontId="21" fillId="0" borderId="168" xfId="0" applyFont="1" applyBorder="1" applyAlignment="1">
      <alignment horizontal="center" vertical="center" wrapText="1"/>
    </xf>
    <xf numFmtId="0" fontId="21" fillId="0" borderId="169" xfId="0" applyFont="1" applyBorder="1" applyAlignment="1">
      <alignment horizontal="left" vertical="center" wrapText="1"/>
    </xf>
    <xf numFmtId="0" fontId="21" fillId="0" borderId="170" xfId="0" applyFont="1" applyBorder="1" applyAlignment="1">
      <alignment horizontal="left" vertical="center" wrapText="1"/>
    </xf>
    <xf numFmtId="164" fontId="6" fillId="0" borderId="172" xfId="0" applyNumberFormat="1" applyFont="1" applyFill="1" applyBorder="1" applyAlignment="1">
      <alignment horizontal="center" vertical="center" wrapText="1"/>
    </xf>
    <xf numFmtId="0" fontId="6" fillId="0" borderId="168" xfId="0" applyFont="1" applyFill="1" applyBorder="1" applyAlignment="1">
      <alignment horizontal="center" vertical="center"/>
    </xf>
    <xf numFmtId="0" fontId="12" fillId="0" borderId="0" xfId="0" applyFont="1" applyBorder="1" applyAlignment="1">
      <alignment horizontal="left" vertical="center" wrapText="1"/>
    </xf>
    <xf numFmtId="0" fontId="0" fillId="0" borderId="0" xfId="0" applyAlignment="1">
      <alignment horizontal="left"/>
    </xf>
    <xf numFmtId="0" fontId="18" fillId="0" borderId="94" xfId="0" applyFont="1" applyBorder="1" applyAlignment="1"/>
    <xf numFmtId="0" fontId="18" fillId="0" borderId="105" xfId="0" applyFont="1" applyBorder="1" applyAlignment="1"/>
    <xf numFmtId="0" fontId="18" fillId="0" borderId="106" xfId="0" applyFont="1" applyBorder="1" applyAlignment="1"/>
    <xf numFmtId="0" fontId="18" fillId="0" borderId="107" xfId="0" applyFont="1" applyBorder="1" applyAlignment="1"/>
    <xf numFmtId="0" fontId="18" fillId="0" borderId="109" xfId="0" applyFont="1" applyBorder="1" applyAlignment="1"/>
    <xf numFmtId="0" fontId="6" fillId="0" borderId="10" xfId="0" applyFont="1" applyBorder="1" applyAlignment="1">
      <alignment horizontal="center" vertical="center"/>
    </xf>
    <xf numFmtId="164" fontId="6" fillId="0" borderId="159" xfId="0" applyNumberFormat="1" applyFont="1" applyFill="1" applyBorder="1" applyAlignment="1">
      <alignment horizontal="center" vertical="center" wrapText="1"/>
    </xf>
    <xf numFmtId="0" fontId="6" fillId="0" borderId="64" xfId="0" applyFont="1" applyBorder="1" applyAlignment="1">
      <alignment horizontal="center" vertical="center"/>
    </xf>
    <xf numFmtId="0" fontId="21" fillId="0" borderId="169" xfId="0" applyFont="1" applyBorder="1" applyAlignment="1">
      <alignment horizontal="center" vertical="center" wrapText="1"/>
    </xf>
    <xf numFmtId="9" fontId="22" fillId="16" borderId="144" xfId="0" applyNumberFormat="1" applyFont="1" applyFill="1" applyBorder="1" applyAlignment="1">
      <alignment horizontal="center" vertical="center" wrapText="1"/>
    </xf>
    <xf numFmtId="164" fontId="6" fillId="17" borderId="45" xfId="0" applyNumberFormat="1" applyFont="1" applyFill="1" applyBorder="1" applyAlignment="1">
      <alignment horizontal="center" vertical="center"/>
    </xf>
    <xf numFmtId="164" fontId="6" fillId="18" borderId="45" xfId="0" applyNumberFormat="1" applyFont="1" applyFill="1" applyBorder="1" applyAlignment="1">
      <alignment horizontal="center" vertical="center"/>
    </xf>
    <xf numFmtId="164" fontId="6" fillId="0" borderId="82" xfId="0" applyNumberFormat="1" applyFont="1" applyFill="1" applyBorder="1" applyAlignment="1">
      <alignment horizontal="center" vertical="center" wrapText="1"/>
    </xf>
    <xf numFmtId="0" fontId="12" fillId="0" borderId="44" xfId="0" applyFont="1" applyBorder="1" applyAlignment="1"/>
    <xf numFmtId="164" fontId="6" fillId="0" borderId="77" xfId="0" applyNumberFormat="1" applyFont="1" applyBorder="1" applyAlignment="1">
      <alignment horizontal="center" vertical="center" wrapText="1"/>
    </xf>
    <xf numFmtId="0" fontId="11" fillId="2" borderId="26" xfId="0" applyFont="1" applyFill="1" applyBorder="1" applyAlignment="1">
      <alignment horizontal="center" vertical="center" wrapText="1"/>
    </xf>
    <xf numFmtId="0" fontId="6" fillId="0" borderId="2" xfId="0" applyFont="1" applyBorder="1" applyAlignment="1">
      <alignment horizontal="center" vertical="center"/>
    </xf>
    <xf numFmtId="164" fontId="12" fillId="2" borderId="108" xfId="0" applyNumberFormat="1" applyFont="1" applyFill="1" applyBorder="1" applyAlignment="1">
      <alignment horizontal="center" vertical="center"/>
    </xf>
    <xf numFmtId="0" fontId="12" fillId="2" borderId="109" xfId="0" applyFont="1"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4" fillId="0" borderId="181" xfId="0" applyFont="1" applyBorder="1" applyAlignment="1">
      <alignment horizontal="center" vertical="center" wrapText="1"/>
    </xf>
    <xf numFmtId="0" fontId="4" fillId="2" borderId="2" xfId="0" applyFont="1" applyFill="1" applyBorder="1" applyAlignment="1">
      <alignment horizontal="center" vertical="center"/>
    </xf>
    <xf numFmtId="0" fontId="3" fillId="0" borderId="12" xfId="0" applyFont="1" applyBorder="1" applyAlignment="1">
      <alignment horizontal="center" vertical="center" wrapText="1"/>
    </xf>
    <xf numFmtId="0" fontId="3" fillId="19" borderId="12" xfId="0" applyFont="1" applyFill="1" applyBorder="1" applyAlignment="1">
      <alignment horizontal="left" vertical="center" wrapText="1"/>
    </xf>
    <xf numFmtId="0" fontId="3" fillId="0" borderId="12" xfId="0" applyFont="1" applyBorder="1" applyAlignment="1">
      <alignment horizontal="left" vertical="center" wrapText="1"/>
    </xf>
    <xf numFmtId="0" fontId="21" fillId="0" borderId="12" xfId="0" applyFont="1" applyBorder="1" applyAlignment="1">
      <alignment horizontal="center" vertical="center" wrapText="1"/>
    </xf>
    <xf numFmtId="164" fontId="6" fillId="17" borderId="19" xfId="1" applyNumberFormat="1" applyFont="1" applyFill="1" applyBorder="1" applyAlignment="1">
      <alignment horizontal="center" vertical="center" wrapText="1"/>
    </xf>
    <xf numFmtId="164" fontId="6" fillId="0" borderId="181" xfId="0"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164" fontId="12" fillId="2" borderId="108" xfId="0" applyNumberFormat="1" applyFont="1" applyFill="1" applyBorder="1" applyAlignment="1">
      <alignment horizontal="center" vertical="center"/>
    </xf>
    <xf numFmtId="0" fontId="12" fillId="2" borderId="109" xfId="0" applyFont="1" applyFill="1" applyBorder="1" applyAlignment="1">
      <alignment horizontal="center" vertical="center"/>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164" fontId="6" fillId="16" borderId="116" xfId="1" applyNumberFormat="1" applyFont="1" applyFill="1" applyBorder="1" applyAlignment="1">
      <alignment horizontal="center" vertical="center" wrapText="1"/>
    </xf>
    <xf numFmtId="164" fontId="6" fillId="17" borderId="118" xfId="1" applyNumberFormat="1" applyFont="1" applyFill="1" applyBorder="1" applyAlignment="1">
      <alignment horizontal="center" vertical="center" wrapText="1"/>
    </xf>
    <xf numFmtId="164" fontId="6" fillId="17" borderId="116" xfId="1" applyNumberFormat="1" applyFont="1" applyFill="1" applyBorder="1" applyAlignment="1">
      <alignment horizontal="center" vertical="center" wrapText="1"/>
    </xf>
    <xf numFmtId="164" fontId="6" fillId="18" borderId="118" xfId="1" applyNumberFormat="1" applyFont="1" applyFill="1" applyBorder="1" applyAlignment="1">
      <alignment horizontal="center" vertical="center" wrapText="1"/>
    </xf>
    <xf numFmtId="164" fontId="6" fillId="18" borderId="11" xfId="1" applyNumberFormat="1" applyFont="1" applyFill="1" applyBorder="1" applyAlignment="1">
      <alignment horizontal="center" vertical="center" wrapText="1"/>
    </xf>
    <xf numFmtId="164" fontId="6" fillId="17" borderId="11" xfId="1" applyNumberFormat="1" applyFont="1" applyFill="1" applyBorder="1" applyAlignment="1">
      <alignment horizontal="center" vertical="center" wrapText="1"/>
    </xf>
    <xf numFmtId="164" fontId="6" fillId="18" borderId="116" xfId="1" applyNumberFormat="1" applyFont="1" applyFill="1" applyBorder="1" applyAlignment="1">
      <alignment horizontal="center" vertical="center" wrapText="1"/>
    </xf>
    <xf numFmtId="164" fontId="6" fillId="18" borderId="126" xfId="1" applyNumberFormat="1" applyFont="1" applyFill="1" applyBorder="1" applyAlignment="1">
      <alignment horizontal="center" vertical="center" wrapText="1"/>
    </xf>
    <xf numFmtId="0" fontId="12" fillId="0" borderId="158" xfId="0" applyFont="1" applyFill="1" applyBorder="1" applyAlignment="1">
      <alignment horizontal="center" vertical="center" wrapText="1"/>
    </xf>
    <xf numFmtId="0" fontId="12" fillId="0" borderId="142" xfId="0" applyFont="1" applyFill="1" applyBorder="1" applyAlignment="1">
      <alignment horizontal="center" vertical="center" wrapText="1"/>
    </xf>
    <xf numFmtId="0" fontId="12" fillId="0" borderId="142" xfId="0" applyFont="1" applyBorder="1" applyAlignment="1">
      <alignment horizontal="center" vertical="center"/>
    </xf>
    <xf numFmtId="0" fontId="12" fillId="0" borderId="145" xfId="0" applyFont="1" applyBorder="1" applyAlignment="1">
      <alignment horizontal="center" vertical="center"/>
    </xf>
    <xf numFmtId="0" fontId="12" fillId="0" borderId="161" xfId="0" applyFont="1" applyBorder="1" applyAlignment="1">
      <alignment horizontal="center" vertical="center"/>
    </xf>
    <xf numFmtId="0" fontId="12" fillId="0" borderId="159" xfId="0" applyFont="1" applyBorder="1" applyAlignment="1">
      <alignment horizontal="center" vertical="center"/>
    </xf>
    <xf numFmtId="0" fontId="27" fillId="0" borderId="0" xfId="0" applyFont="1"/>
    <xf numFmtId="0" fontId="28" fillId="0" borderId="12" xfId="0" applyFont="1" applyBorder="1" applyAlignment="1">
      <alignment horizontal="center" vertical="center" wrapText="1"/>
    </xf>
    <xf numFmtId="0" fontId="27" fillId="0" borderId="0" xfId="0" applyFont="1" applyBorder="1" applyAlignment="1">
      <alignment horizont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30" fillId="0" borderId="0" xfId="0" applyFont="1"/>
    <xf numFmtId="0" fontId="33" fillId="0" borderId="12" xfId="0" applyFont="1" applyBorder="1" applyAlignment="1">
      <alignment horizontal="center" vertical="center"/>
    </xf>
    <xf numFmtId="0" fontId="29" fillId="0" borderId="12" xfId="0" applyFont="1" applyBorder="1" applyAlignment="1">
      <alignment horizontal="center" vertical="center"/>
    </xf>
    <xf numFmtId="14" fontId="29" fillId="0" borderId="12" xfId="0" applyNumberFormat="1" applyFont="1" applyBorder="1" applyAlignment="1">
      <alignment horizontal="center" vertical="center" wrapText="1"/>
    </xf>
    <xf numFmtId="14" fontId="29" fillId="0" borderId="12" xfId="0" applyNumberFormat="1" applyFont="1" applyBorder="1" applyAlignment="1">
      <alignment horizontal="center" vertical="center"/>
    </xf>
    <xf numFmtId="0" fontId="29" fillId="0" borderId="12" xfId="0" applyFont="1" applyBorder="1" applyAlignment="1">
      <alignment horizontal="center" vertical="center" wrapText="1"/>
    </xf>
    <xf numFmtId="0" fontId="34" fillId="12" borderId="12" xfId="0" applyFont="1" applyFill="1" applyBorder="1" applyAlignment="1">
      <alignment horizontal="center" vertical="center"/>
    </xf>
    <xf numFmtId="9" fontId="29" fillId="0" borderId="12" xfId="1" applyFont="1" applyBorder="1" applyAlignment="1">
      <alignment horizontal="center" vertical="center" wrapText="1"/>
    </xf>
    <xf numFmtId="0" fontId="29" fillId="0" borderId="12" xfId="0" applyFont="1" applyBorder="1" applyAlignment="1">
      <alignment horizontal="left" vertical="center" wrapText="1"/>
    </xf>
    <xf numFmtId="0" fontId="35" fillId="20" borderId="0" xfId="0" applyFont="1" applyFill="1" applyAlignment="1">
      <alignment horizontal="center" vertical="center"/>
    </xf>
    <xf numFmtId="0" fontId="27" fillId="0" borderId="0" xfId="0" applyFont="1" applyAlignment="1">
      <alignment vertical="center"/>
    </xf>
    <xf numFmtId="0" fontId="34" fillId="21" borderId="12" xfId="0" applyFont="1" applyFill="1" applyBorder="1" applyAlignment="1">
      <alignment horizontal="center" vertical="center"/>
    </xf>
    <xf numFmtId="0" fontId="27" fillId="12" borderId="0" xfId="0" applyFont="1" applyFill="1" applyAlignment="1">
      <alignment horizontal="center" vertical="center"/>
    </xf>
    <xf numFmtId="0" fontId="27" fillId="21" borderId="0" xfId="0" applyFont="1" applyFill="1" applyAlignment="1">
      <alignment horizontal="center" vertical="center"/>
    </xf>
    <xf numFmtId="0" fontId="34" fillId="22" borderId="12" xfId="0"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Alignment="1">
      <alignment wrapText="1"/>
    </xf>
    <xf numFmtId="10" fontId="27" fillId="0" borderId="0" xfId="0" applyNumberFormat="1" applyFont="1" applyAlignment="1">
      <alignment horizontal="center" vertical="center"/>
    </xf>
    <xf numFmtId="0" fontId="27" fillId="0" borderId="0" xfId="0" applyFont="1" applyAlignment="1"/>
    <xf numFmtId="0" fontId="36" fillId="0" borderId="0" xfId="0" applyFont="1" applyAlignment="1">
      <alignment wrapText="1"/>
    </xf>
    <xf numFmtId="0" fontId="29" fillId="0" borderId="0" xfId="0" applyFont="1" applyAlignment="1">
      <alignment vertical="center"/>
    </xf>
    <xf numFmtId="164" fontId="6" fillId="15" borderId="2" xfId="1" applyNumberFormat="1" applyFont="1" applyFill="1" applyBorder="1" applyAlignment="1">
      <alignment horizontal="center" vertical="center" wrapText="1"/>
    </xf>
    <xf numFmtId="164" fontId="6" fillId="15" borderId="3" xfId="0" applyNumberFormat="1" applyFont="1" applyFill="1" applyBorder="1" applyAlignment="1">
      <alignment horizontal="center" vertical="center" wrapText="1"/>
    </xf>
    <xf numFmtId="0" fontId="6" fillId="0" borderId="180" xfId="0" applyFont="1" applyBorder="1" applyAlignment="1">
      <alignment horizontal="center" vertical="center"/>
    </xf>
    <xf numFmtId="0" fontId="12" fillId="0" borderId="81"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164" fontId="6" fillId="16" borderId="7" xfId="1" applyNumberFormat="1" applyFont="1" applyFill="1" applyBorder="1" applyAlignment="1">
      <alignment horizontal="center" vertical="center" wrapText="1"/>
    </xf>
    <xf numFmtId="164" fontId="6" fillId="17" borderId="7" xfId="1" applyNumberFormat="1" applyFont="1" applyFill="1" applyBorder="1" applyAlignment="1">
      <alignment horizontal="center" vertical="center" wrapText="1"/>
    </xf>
    <xf numFmtId="164" fontId="6" fillId="18" borderId="7" xfId="1" applyNumberFormat="1" applyFont="1" applyFill="1" applyBorder="1" applyAlignment="1">
      <alignment horizontal="center" vertical="center" wrapText="1"/>
    </xf>
    <xf numFmtId="164" fontId="6" fillId="0" borderId="185" xfId="0" applyNumberFormat="1" applyFont="1" applyBorder="1" applyAlignment="1">
      <alignment horizontal="center" vertical="center" wrapText="1"/>
    </xf>
    <xf numFmtId="0" fontId="18" fillId="0" borderId="158" xfId="0" applyFont="1" applyBorder="1"/>
    <xf numFmtId="0" fontId="6" fillId="0" borderId="181" xfId="0" applyFont="1" applyBorder="1" applyAlignment="1">
      <alignment horizontal="center" vertical="center"/>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164" fontId="6" fillId="16" borderId="10" xfId="1" applyNumberFormat="1" applyFont="1" applyFill="1" applyBorder="1" applyAlignment="1">
      <alignment horizontal="center" vertical="center" wrapText="1"/>
    </xf>
    <xf numFmtId="164" fontId="6" fillId="0" borderId="11"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37" fillId="5" borderId="12"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6" fillId="0" borderId="182" xfId="0" applyFont="1" applyBorder="1" applyAlignment="1">
      <alignment horizontal="center" vertical="center"/>
    </xf>
    <xf numFmtId="0" fontId="12" fillId="0" borderId="82" xfId="0" applyFont="1" applyBorder="1" applyAlignment="1">
      <alignment horizontal="center" vertical="center"/>
    </xf>
    <xf numFmtId="0" fontId="37" fillId="0" borderId="14" xfId="0" applyFont="1" applyFill="1" applyBorder="1" applyAlignment="1">
      <alignment horizontal="center" vertical="center" wrapText="1"/>
    </xf>
    <xf numFmtId="0" fontId="37" fillId="0" borderId="83" xfId="0" applyFont="1" applyBorder="1" applyAlignment="1">
      <alignment horizontal="center" vertical="center" wrapText="1"/>
    </xf>
    <xf numFmtId="164" fontId="6" fillId="17" borderId="64" xfId="1" applyNumberFormat="1" applyFont="1" applyFill="1" applyBorder="1" applyAlignment="1">
      <alignment horizontal="center" vertical="center" wrapText="1"/>
    </xf>
    <xf numFmtId="164" fontId="6" fillId="16" borderId="127" xfId="1" applyNumberFormat="1" applyFont="1" applyFill="1" applyBorder="1" applyAlignment="1">
      <alignment horizontal="center" vertical="center" wrapText="1"/>
    </xf>
    <xf numFmtId="164" fontId="6" fillId="17" borderId="16" xfId="1" applyNumberFormat="1" applyFont="1" applyFill="1" applyBorder="1" applyAlignment="1">
      <alignment horizontal="center" vertical="center" wrapText="1"/>
    </xf>
    <xf numFmtId="164" fontId="6" fillId="18" borderId="64" xfId="1" applyNumberFormat="1" applyFont="1" applyFill="1" applyBorder="1" applyAlignment="1">
      <alignment horizontal="center" vertical="center" wrapText="1"/>
    </xf>
    <xf numFmtId="164" fontId="6" fillId="0" borderId="186" xfId="0" applyNumberFormat="1" applyFont="1" applyBorder="1" applyAlignment="1">
      <alignment horizontal="center" vertical="center" wrapText="1"/>
    </xf>
    <xf numFmtId="0" fontId="18" fillId="0" borderId="161" xfId="0" applyFont="1" applyBorder="1"/>
    <xf numFmtId="9" fontId="19" fillId="0" borderId="20" xfId="0" applyNumberFormat="1" applyFont="1" applyBorder="1" applyAlignment="1">
      <alignment horizontal="center" vertical="center"/>
    </xf>
    <xf numFmtId="164" fontId="6" fillId="16" borderId="1" xfId="1" applyNumberFormat="1" applyFont="1" applyFill="1" applyBorder="1" applyAlignment="1">
      <alignment horizontal="center" vertical="center" wrapText="1"/>
    </xf>
    <xf numFmtId="164" fontId="6" fillId="17" borderId="1" xfId="1" applyNumberFormat="1" applyFont="1" applyFill="1" applyBorder="1" applyAlignment="1">
      <alignment horizontal="center" vertical="center" wrapText="1"/>
    </xf>
    <xf numFmtId="164" fontId="6" fillId="18" borderId="20" xfId="0" applyNumberFormat="1" applyFont="1" applyFill="1" applyBorder="1" applyAlignment="1">
      <alignment horizontal="center"/>
    </xf>
    <xf numFmtId="0" fontId="11" fillId="2" borderId="26" xfId="0" applyFont="1" applyFill="1" applyBorder="1" applyAlignment="1">
      <alignment horizontal="center" vertical="center" wrapText="1"/>
    </xf>
    <xf numFmtId="164" fontId="12" fillId="2" borderId="108" xfId="0" applyNumberFormat="1" applyFont="1" applyFill="1" applyBorder="1" applyAlignment="1">
      <alignment horizontal="center" vertical="center"/>
    </xf>
    <xf numFmtId="0" fontId="12" fillId="2" borderId="109" xfId="0" applyFont="1" applyFill="1" applyBorder="1" applyAlignment="1">
      <alignment horizontal="center" vertical="center"/>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10" fontId="6" fillId="18" borderId="118" xfId="1" applyNumberFormat="1" applyFont="1" applyFill="1" applyBorder="1" applyAlignment="1">
      <alignment horizontal="center" vertical="center" wrapText="1"/>
    </xf>
    <xf numFmtId="0" fontId="12" fillId="0" borderId="166" xfId="0" applyFont="1" applyFill="1" applyBorder="1" applyAlignment="1">
      <alignment horizontal="center" vertical="center" wrapText="1"/>
    </xf>
    <xf numFmtId="0" fontId="12" fillId="0" borderId="171" xfId="0" applyFont="1" applyFill="1" applyBorder="1" applyAlignment="1">
      <alignment horizontal="center" vertical="center" wrapText="1"/>
    </xf>
    <xf numFmtId="0" fontId="12" fillId="0" borderId="171" xfId="0" applyFont="1" applyFill="1" applyBorder="1" applyAlignment="1">
      <alignment horizontal="center" vertical="center"/>
    </xf>
    <xf numFmtId="0" fontId="12" fillId="0" borderId="175" xfId="0" applyFont="1" applyFill="1" applyBorder="1" applyAlignment="1">
      <alignment horizontal="center" vertical="center"/>
    </xf>
    <xf numFmtId="0" fontId="12" fillId="0" borderId="178" xfId="0" applyFont="1" applyFill="1" applyBorder="1" applyAlignment="1">
      <alignment horizontal="center" vertical="center"/>
    </xf>
    <xf numFmtId="0" fontId="18" fillId="0" borderId="180" xfId="0" applyFont="1" applyFill="1" applyBorder="1" applyAlignment="1">
      <alignment horizontal="center" vertical="center"/>
    </xf>
    <xf numFmtId="0" fontId="18" fillId="0" borderId="181" xfId="0" applyFont="1" applyFill="1" applyBorder="1" applyAlignment="1">
      <alignment horizontal="center" vertical="center"/>
    </xf>
    <xf numFmtId="0" fontId="18" fillId="0" borderId="182" xfId="0" applyFont="1" applyFill="1" applyBorder="1" applyAlignment="1">
      <alignment horizontal="center" vertical="center"/>
    </xf>
    <xf numFmtId="0" fontId="11" fillId="2" borderId="26" xfId="0" applyFont="1" applyFill="1" applyBorder="1" applyAlignment="1">
      <alignment horizontal="center" vertical="center" wrapText="1"/>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0" fontId="19" fillId="0" borderId="0" xfId="0" applyNumberFormat="1" applyFont="1" applyBorder="1" applyAlignment="1">
      <alignment horizontal="center"/>
    </xf>
    <xf numFmtId="9" fontId="19" fillId="0" borderId="0" xfId="0" applyNumberFormat="1" applyFont="1" applyFill="1" applyBorder="1" applyAlignment="1">
      <alignment horizontal="center"/>
    </xf>
    <xf numFmtId="0" fontId="19" fillId="0" borderId="66" xfId="0" applyFont="1" applyBorder="1" applyAlignment="1">
      <alignment horizontal="center" vertical="center"/>
    </xf>
    <xf numFmtId="0" fontId="11" fillId="2" borderId="26" xfId="0" applyFont="1" applyFill="1" applyBorder="1" applyAlignment="1">
      <alignment horizontal="center" vertical="center" wrapText="1"/>
    </xf>
    <xf numFmtId="164" fontId="6" fillId="17" borderId="125" xfId="0" applyNumberFormat="1" applyFont="1" applyFill="1" applyBorder="1" applyAlignment="1">
      <alignment horizontal="center" vertical="center" wrapText="1"/>
    </xf>
    <xf numFmtId="164" fontId="6" fillId="18" borderId="125" xfId="0" applyNumberFormat="1" applyFont="1" applyFill="1" applyBorder="1" applyAlignment="1">
      <alignment horizontal="center" vertical="center" wrapText="1"/>
    </xf>
    <xf numFmtId="164" fontId="12" fillId="2" borderId="108" xfId="0" applyNumberFormat="1" applyFont="1" applyFill="1" applyBorder="1" applyAlignment="1">
      <alignment horizontal="center" vertical="center"/>
    </xf>
    <xf numFmtId="0" fontId="12" fillId="2" borderId="109" xfId="0" applyFont="1" applyFill="1" applyBorder="1" applyAlignment="1">
      <alignment horizontal="center" vertical="center"/>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164" fontId="6" fillId="0" borderId="82" xfId="0" applyNumberFormat="1" applyFont="1" applyFill="1" applyBorder="1" applyAlignment="1">
      <alignment horizontal="center" vertical="center" wrapText="1"/>
    </xf>
    <xf numFmtId="9" fontId="22" fillId="16" borderId="125" xfId="0" applyNumberFormat="1" applyFont="1" applyFill="1" applyBorder="1" applyAlignment="1">
      <alignment horizontal="center" vertical="center" wrapText="1"/>
    </xf>
    <xf numFmtId="0" fontId="6" fillId="0" borderId="161" xfId="0" applyFont="1" applyFill="1" applyBorder="1" applyAlignment="1">
      <alignment horizontal="center" vertical="center"/>
    </xf>
    <xf numFmtId="0" fontId="21" fillId="0" borderId="14" xfId="0" applyFont="1" applyBorder="1" applyAlignment="1">
      <alignment horizontal="center" vertical="center" wrapText="1"/>
    </xf>
    <xf numFmtId="0" fontId="21" fillId="0" borderId="161" xfId="0" applyFont="1" applyBorder="1" applyAlignment="1">
      <alignment horizontal="center" vertical="center" wrapText="1"/>
    </xf>
    <xf numFmtId="0" fontId="12" fillId="0" borderId="82" xfId="0" applyFont="1" applyBorder="1" applyAlignment="1">
      <alignment horizontal="center" vertical="center"/>
    </xf>
    <xf numFmtId="0" fontId="6" fillId="0" borderId="7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Border="1" applyAlignment="1">
      <alignment wrapText="1"/>
    </xf>
    <xf numFmtId="0" fontId="2" fillId="0" borderId="0" xfId="0" applyFont="1" applyAlignment="1"/>
    <xf numFmtId="0" fontId="0" fillId="0" borderId="12" xfId="0" applyBorder="1" applyAlignment="1">
      <alignment wrapText="1"/>
    </xf>
    <xf numFmtId="0" fontId="0" fillId="0" borderId="0" xfId="0" applyFill="1" applyBorder="1" applyAlignment="1">
      <alignment vertical="center" wrapText="1"/>
    </xf>
    <xf numFmtId="0" fontId="0" fillId="0" borderId="12" xfId="0" applyBorder="1" applyAlignment="1">
      <alignment horizontal="left" wrapText="1"/>
    </xf>
    <xf numFmtId="0" fontId="42" fillId="0" borderId="12" xfId="5" applyBorder="1" applyAlignment="1">
      <alignment wrapText="1"/>
    </xf>
    <xf numFmtId="0" fontId="0" fillId="0" borderId="12" xfId="0" applyBorder="1" applyAlignment="1">
      <alignment vertical="center" wrapText="1"/>
    </xf>
    <xf numFmtId="0" fontId="0" fillId="0" borderId="12" xfId="0" applyFill="1" applyBorder="1" applyAlignment="1">
      <alignment vertical="center" wrapText="1"/>
    </xf>
    <xf numFmtId="0" fontId="0" fillId="0" borderId="12" xfId="0" applyFill="1" applyBorder="1" applyAlignment="1">
      <alignment wrapText="1"/>
    </xf>
    <xf numFmtId="0" fontId="0" fillId="0" borderId="0" xfId="0" applyFill="1" applyAlignment="1">
      <alignment wrapText="1"/>
    </xf>
    <xf numFmtId="0" fontId="0" fillId="0" borderId="12" xfId="0" applyBorder="1" applyAlignment="1">
      <alignment horizontal="right" wrapText="1"/>
    </xf>
    <xf numFmtId="166" fontId="2" fillId="0" borderId="12" xfId="0" applyNumberFormat="1" applyFont="1" applyBorder="1" applyAlignment="1">
      <alignment wrapText="1"/>
    </xf>
    <xf numFmtId="166" fontId="0" fillId="0" borderId="12" xfId="0" applyNumberFormat="1" applyFill="1" applyBorder="1" applyAlignment="1">
      <alignment horizontal="left" wrapText="1"/>
    </xf>
    <xf numFmtId="14" fontId="0" fillId="0" borderId="12" xfId="0" applyNumberFormat="1" applyFill="1" applyBorder="1" applyAlignment="1">
      <alignment horizontal="right" vertical="center" wrapText="1"/>
    </xf>
    <xf numFmtId="14" fontId="0" fillId="0" borderId="0" xfId="0" applyNumberFormat="1" applyFill="1" applyBorder="1" applyAlignment="1">
      <alignment horizontal="right" vertical="center" wrapText="1"/>
    </xf>
    <xf numFmtId="0" fontId="0" fillId="0" borderId="0" xfId="0" applyFill="1" applyBorder="1" applyAlignment="1">
      <alignment horizontal="center" vertical="center" wrapText="1"/>
    </xf>
    <xf numFmtId="0" fontId="41" fillId="23" borderId="12" xfId="4" applyBorder="1" applyAlignment="1">
      <alignment horizontal="center" vertical="center" wrapText="1"/>
    </xf>
    <xf numFmtId="0" fontId="41" fillId="23" borderId="12" xfId="4" applyBorder="1" applyAlignment="1">
      <alignment vertical="center" wrapText="1"/>
    </xf>
    <xf numFmtId="0" fontId="0" fillId="0" borderId="12" xfId="0" applyFill="1" applyBorder="1" applyAlignment="1">
      <alignment horizontal="center" vertical="center" wrapText="1"/>
    </xf>
    <xf numFmtId="0" fontId="44" fillId="0" borderId="12" xfId="4" applyFont="1" applyFill="1" applyBorder="1" applyAlignment="1">
      <alignment vertical="center" wrapText="1"/>
    </xf>
    <xf numFmtId="0" fontId="44" fillId="0" borderId="12" xfId="4" applyFont="1" applyFill="1" applyBorder="1" applyAlignment="1">
      <alignment horizontal="center" vertical="center" wrapText="1"/>
    </xf>
    <xf numFmtId="167" fontId="44" fillId="0" borderId="12" xfId="0" applyNumberFormat="1" applyFont="1" applyFill="1" applyBorder="1" applyAlignment="1">
      <alignment horizontal="center" vertical="center" wrapText="1"/>
    </xf>
    <xf numFmtId="0" fontId="44" fillId="0" borderId="12" xfId="0" applyFont="1" applyFill="1" applyBorder="1" applyAlignment="1">
      <alignment horizontal="center" vertical="center" wrapText="1"/>
    </xf>
    <xf numFmtId="0" fontId="0" fillId="0" borderId="49" xfId="0" applyBorder="1" applyAlignment="1">
      <alignment horizontal="center" vertical="center" wrapText="1"/>
    </xf>
    <xf numFmtId="3" fontId="1" fillId="0" borderId="12" xfId="3" applyNumberFormat="1" applyFont="1" applyFill="1" applyBorder="1" applyAlignment="1">
      <alignment horizontal="center" vertical="center"/>
    </xf>
    <xf numFmtId="0" fontId="44" fillId="0" borderId="12" xfId="0" applyFont="1" applyFill="1" applyBorder="1" applyAlignment="1">
      <alignment vertical="center" wrapText="1"/>
    </xf>
    <xf numFmtId="0" fontId="0" fillId="0" borderId="12" xfId="0" applyBorder="1" applyAlignment="1">
      <alignment horizontal="center" vertical="center" wrapText="1"/>
    </xf>
    <xf numFmtId="0" fontId="44" fillId="0" borderId="0" xfId="4" applyFont="1" applyFill="1" applyBorder="1" applyAlignment="1">
      <alignment horizontal="center" vertical="center" wrapText="1"/>
    </xf>
    <xf numFmtId="0" fontId="44" fillId="0" borderId="0" xfId="4" applyFont="1" applyFill="1" applyBorder="1" applyAlignment="1">
      <alignment vertical="center" wrapText="1"/>
    </xf>
    <xf numFmtId="0" fontId="44" fillId="0" borderId="0" xfId="0" applyFont="1" applyFill="1" applyBorder="1" applyAlignment="1">
      <alignment horizontal="center" vertical="center" wrapText="1"/>
    </xf>
    <xf numFmtId="167" fontId="44" fillId="0" borderId="0" xfId="0" applyNumberFormat="1" applyFont="1" applyFill="1" applyBorder="1" applyAlignment="1">
      <alignment horizontal="center" vertical="center" wrapText="1"/>
    </xf>
    <xf numFmtId="169" fontId="1" fillId="0" borderId="0" xfId="6" applyNumberFormat="1" applyFont="1" applyAlignment="1">
      <alignment wrapText="1"/>
    </xf>
    <xf numFmtId="3" fontId="0" fillId="0" borderId="0" xfId="0" applyNumberFormat="1" applyAlignment="1">
      <alignment horizontal="center" vertical="center"/>
    </xf>
    <xf numFmtId="0" fontId="0" fillId="0" borderId="12" xfId="0" applyBorder="1" applyAlignment="1">
      <alignment horizontal="center" wrapText="1"/>
    </xf>
    <xf numFmtId="3" fontId="0" fillId="0" borderId="0" xfId="0" applyNumberFormat="1"/>
    <xf numFmtId="0" fontId="11" fillId="2" borderId="26" xfId="0" applyFont="1" applyFill="1" applyBorder="1" applyAlignment="1">
      <alignment horizontal="center" vertical="center" wrapText="1"/>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164" fontId="6" fillId="18" borderId="19" xfId="1" applyNumberFormat="1" applyFont="1" applyFill="1" applyBorder="1" applyAlignment="1">
      <alignment horizontal="center" vertical="center" wrapText="1"/>
    </xf>
    <xf numFmtId="9" fontId="19" fillId="0" borderId="28" xfId="0" applyNumberFormat="1" applyFont="1" applyBorder="1" applyAlignment="1">
      <alignment horizontal="center"/>
    </xf>
    <xf numFmtId="10" fontId="6" fillId="0" borderId="0" xfId="0" applyNumberFormat="1" applyFont="1" applyAlignment="1">
      <alignment horizontal="center" vertical="center"/>
    </xf>
    <xf numFmtId="10" fontId="6" fillId="15" borderId="2" xfId="1" applyNumberFormat="1" applyFont="1" applyFill="1" applyBorder="1" applyAlignment="1">
      <alignment horizontal="center" vertical="center" wrapText="1"/>
    </xf>
    <xf numFmtId="10" fontId="6" fillId="16" borderId="7" xfId="1" applyNumberFormat="1" applyFont="1" applyFill="1" applyBorder="1" applyAlignment="1">
      <alignment horizontal="center" vertical="center" wrapText="1"/>
    </xf>
    <xf numFmtId="10" fontId="6" fillId="16" borderId="10" xfId="1" applyNumberFormat="1" applyFont="1" applyFill="1" applyBorder="1" applyAlignment="1">
      <alignment horizontal="center" vertical="center" wrapText="1"/>
    </xf>
    <xf numFmtId="10" fontId="6" fillId="18" borderId="64" xfId="1" applyNumberFormat="1" applyFont="1" applyFill="1" applyBorder="1" applyAlignment="1">
      <alignment horizontal="center" vertical="center" wrapText="1"/>
    </xf>
    <xf numFmtId="9" fontId="6" fillId="0" borderId="20" xfId="0" applyNumberFormat="1" applyFont="1" applyBorder="1" applyAlignment="1">
      <alignment horizontal="center" vertical="center"/>
    </xf>
    <xf numFmtId="10" fontId="2" fillId="0" borderId="0" xfId="0" applyNumberFormat="1" applyFont="1" applyBorder="1" applyAlignment="1">
      <alignment horizontal="center" vertical="center"/>
    </xf>
    <xf numFmtId="10" fontId="2" fillId="0" borderId="0" xfId="0" applyNumberFormat="1" applyFont="1" applyFill="1" applyBorder="1" applyAlignment="1">
      <alignment horizontal="center" vertical="center"/>
    </xf>
    <xf numFmtId="10" fontId="2" fillId="0" borderId="0" xfId="0" applyNumberFormat="1" applyFont="1" applyAlignment="1">
      <alignment horizontal="center" vertical="center"/>
    </xf>
    <xf numFmtId="0" fontId="0" fillId="0" borderId="0" xfId="0" applyBorder="1" applyAlignment="1">
      <alignment horizontal="center"/>
    </xf>
    <xf numFmtId="0" fontId="11" fillId="2" borderId="26" xfId="0" applyFont="1" applyFill="1" applyBorder="1" applyAlignment="1">
      <alignment horizontal="center" vertical="center" wrapText="1"/>
    </xf>
    <xf numFmtId="0" fontId="6" fillId="0" borderId="126" xfId="0" applyFont="1" applyFill="1" applyBorder="1" applyAlignment="1">
      <alignment horizontal="center" vertical="center"/>
    </xf>
    <xf numFmtId="164" fontId="6" fillId="17" borderId="125" xfId="0" applyNumberFormat="1" applyFont="1" applyFill="1" applyBorder="1" applyAlignment="1">
      <alignment horizontal="center" vertical="center" wrapText="1"/>
    </xf>
    <xf numFmtId="164" fontId="6" fillId="18" borderId="125" xfId="0" applyNumberFormat="1" applyFont="1" applyFill="1" applyBorder="1" applyAlignment="1">
      <alignment horizontal="center" vertical="center" wrapText="1"/>
    </xf>
    <xf numFmtId="164" fontId="6" fillId="0" borderId="15" xfId="0" applyNumberFormat="1" applyFont="1" applyFill="1" applyBorder="1" applyAlignment="1">
      <alignment horizontal="center" vertical="center" wrapText="1"/>
    </xf>
    <xf numFmtId="0" fontId="12" fillId="2" borderId="109" xfId="0"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164" fontId="12" fillId="2" borderId="108" xfId="0" applyNumberFormat="1" applyFont="1" applyFill="1" applyBorder="1" applyAlignment="1">
      <alignment horizontal="center" vertical="center"/>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0" fontId="3" fillId="0" borderId="12" xfId="0" applyFont="1" applyBorder="1" applyAlignment="1">
      <alignment horizontal="left" vertical="center" wrapText="1"/>
    </xf>
    <xf numFmtId="9" fontId="22" fillId="16" borderId="125" xfId="0" applyNumberFormat="1" applyFont="1" applyFill="1" applyBorder="1" applyAlignment="1">
      <alignment horizontal="center" vertical="center" wrapText="1"/>
    </xf>
    <xf numFmtId="0" fontId="6" fillId="0" borderId="144" xfId="0" applyFont="1" applyBorder="1" applyAlignment="1">
      <alignment horizontal="center" vertical="center"/>
    </xf>
    <xf numFmtId="0" fontId="21" fillId="0" borderId="12" xfId="0" applyFont="1" applyBorder="1" applyAlignment="1">
      <alignment horizontal="center" vertical="center" wrapText="1"/>
    </xf>
    <xf numFmtId="0" fontId="21" fillId="0" borderId="142" xfId="0" applyFont="1" applyBorder="1" applyAlignment="1">
      <alignment horizontal="center" vertical="center" wrapText="1"/>
    </xf>
    <xf numFmtId="0" fontId="6" fillId="0" borderId="3" xfId="0" applyFont="1" applyBorder="1" applyAlignment="1">
      <alignment horizontal="center" vertical="center"/>
    </xf>
    <xf numFmtId="0" fontId="12" fillId="0" borderId="81" xfId="0" applyFont="1" applyBorder="1" applyAlignment="1">
      <alignment horizontal="center" vertical="center"/>
    </xf>
    <xf numFmtId="0" fontId="12" fillId="0" borderId="159" xfId="0" applyFont="1" applyBorder="1" applyAlignment="1">
      <alignment horizontal="center" vertical="center"/>
    </xf>
    <xf numFmtId="164" fontId="6" fillId="17" borderId="2" xfId="0"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2" fillId="2" borderId="109" xfId="0" applyFont="1" applyFill="1" applyBorder="1" applyAlignment="1">
      <alignment horizontal="center" vertical="center"/>
    </xf>
    <xf numFmtId="164" fontId="12" fillId="2" borderId="108" xfId="0" applyNumberFormat="1" applyFont="1" applyFill="1" applyBorder="1" applyAlignment="1">
      <alignment horizontal="center" vertical="center"/>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9" fontId="18" fillId="2" borderId="91" xfId="0" applyNumberFormat="1" applyFont="1" applyFill="1" applyBorder="1" applyAlignment="1">
      <alignment horizontal="center" vertical="center"/>
    </xf>
    <xf numFmtId="0" fontId="18" fillId="2" borderId="66"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9" fontId="4" fillId="0" borderId="0" xfId="0" applyNumberFormat="1" applyFont="1" applyAlignment="1">
      <alignment horizontal="center" vertical="center"/>
    </xf>
    <xf numFmtId="9" fontId="3" fillId="0" borderId="0" xfId="0" applyNumberFormat="1" applyFont="1" applyAlignment="1">
      <alignment horizontal="center" vertical="center"/>
    </xf>
    <xf numFmtId="9" fontId="3" fillId="0" borderId="0" xfId="0" applyNumberFormat="1" applyFont="1"/>
    <xf numFmtId="0" fontId="3" fillId="0" borderId="0" xfId="0" applyFont="1"/>
    <xf numFmtId="0" fontId="2" fillId="2" borderId="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 xfId="0" applyFont="1" applyFill="1" applyBorder="1" applyAlignment="1">
      <alignment horizontal="center" vertical="center" wrapText="1"/>
    </xf>
    <xf numFmtId="9" fontId="4" fillId="2" borderId="45" xfId="1"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9" fontId="4" fillId="2" borderId="45" xfId="0" applyNumberFormat="1" applyFont="1" applyFill="1" applyBorder="1" applyAlignment="1">
      <alignment horizontal="center" vertical="center"/>
    </xf>
    <xf numFmtId="164" fontId="6" fillId="8" borderId="2" xfId="0" applyNumberFormat="1" applyFont="1" applyFill="1" applyBorder="1" applyAlignment="1">
      <alignment horizontal="center" vertical="center" wrapText="1"/>
    </xf>
    <xf numFmtId="0" fontId="4" fillId="2" borderId="46" xfId="0" applyFont="1" applyFill="1" applyBorder="1" applyAlignment="1">
      <alignment horizontal="center" vertical="center"/>
    </xf>
    <xf numFmtId="0" fontId="0" fillId="0" borderId="19" xfId="0" applyBorder="1" applyAlignment="1">
      <alignment horizontal="center" vertical="center"/>
    </xf>
    <xf numFmtId="0" fontId="3" fillId="0" borderId="204" xfId="0" applyFont="1" applyBorder="1" applyAlignment="1">
      <alignment horizontal="center" vertical="center"/>
    </xf>
    <xf numFmtId="0" fontId="47" fillId="0" borderId="205" xfId="0" applyFont="1" applyBorder="1" applyAlignment="1">
      <alignment vertical="center" wrapText="1"/>
    </xf>
    <xf numFmtId="0" fontId="3" fillId="0" borderId="206" xfId="0" applyFont="1" applyBorder="1" applyAlignment="1">
      <alignment vertical="center" wrapText="1"/>
    </xf>
    <xf numFmtId="0" fontId="3" fillId="0" borderId="207" xfId="0" applyFont="1" applyFill="1" applyBorder="1" applyAlignment="1">
      <alignment horizontal="center" vertical="center"/>
    </xf>
    <xf numFmtId="9" fontId="3" fillId="18" borderId="207" xfId="0" applyNumberFormat="1" applyFont="1" applyFill="1" applyBorder="1" applyAlignment="1">
      <alignment horizontal="center" vertical="center"/>
    </xf>
    <xf numFmtId="9" fontId="3" fillId="16" borderId="208" xfId="0" applyNumberFormat="1" applyFont="1" applyFill="1" applyBorder="1" applyAlignment="1">
      <alignment horizontal="center" vertical="center"/>
    </xf>
    <xf numFmtId="9" fontId="3" fillId="17" borderId="208" xfId="0" applyNumberFormat="1" applyFont="1" applyFill="1" applyBorder="1" applyAlignment="1">
      <alignment horizontal="center" vertical="center"/>
    </xf>
    <xf numFmtId="9" fontId="3" fillId="18" borderId="208"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wrapText="1"/>
    </xf>
    <xf numFmtId="0" fontId="3" fillId="0" borderId="7" xfId="0" applyFont="1" applyBorder="1"/>
    <xf numFmtId="0" fontId="0" fillId="0" borderId="10"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0" xfId="0" applyFont="1" applyFill="1" applyBorder="1" applyAlignment="1">
      <alignment horizontal="center" vertical="center"/>
    </xf>
    <xf numFmtId="9" fontId="3" fillId="16" borderId="10" xfId="0" applyNumberFormat="1" applyFont="1" applyFill="1" applyBorder="1" applyAlignment="1">
      <alignment horizontal="center" vertical="center"/>
    </xf>
    <xf numFmtId="9" fontId="3" fillId="16" borderId="129" xfId="0" applyNumberFormat="1" applyFont="1" applyFill="1" applyBorder="1" applyAlignment="1">
      <alignment horizontal="center" vertical="center"/>
    </xf>
    <xf numFmtId="9" fontId="3" fillId="17" borderId="129" xfId="0" applyNumberFormat="1" applyFont="1" applyFill="1" applyBorder="1" applyAlignment="1">
      <alignment horizontal="center" vertical="center"/>
    </xf>
    <xf numFmtId="9" fontId="3" fillId="18" borderId="129" xfId="0" applyNumberFormat="1" applyFont="1" applyFill="1" applyBorder="1" applyAlignment="1">
      <alignment horizontal="center" vertical="center"/>
    </xf>
    <xf numFmtId="0" fontId="47" fillId="0" borderId="12" xfId="0" applyFont="1" applyBorder="1" applyAlignment="1">
      <alignment vertical="center" wrapText="1"/>
    </xf>
    <xf numFmtId="9" fontId="3" fillId="17" borderId="10" xfId="0" applyNumberFormat="1" applyFont="1" applyFill="1" applyBorder="1" applyAlignment="1">
      <alignment horizontal="center" vertical="center"/>
    </xf>
    <xf numFmtId="0" fontId="47" fillId="0" borderId="13" xfId="0" applyFont="1" applyBorder="1" applyAlignment="1">
      <alignment vertical="center" wrapText="1"/>
    </xf>
    <xf numFmtId="9" fontId="3" fillId="18" borderId="10" xfId="0" applyNumberFormat="1" applyFont="1" applyFill="1" applyBorder="1" applyAlignment="1">
      <alignment horizontal="center" vertical="center"/>
    </xf>
    <xf numFmtId="0" fontId="47" fillId="0" borderId="12" xfId="0" applyFont="1" applyFill="1" applyBorder="1" applyAlignment="1">
      <alignment vertical="center" wrapText="1"/>
    </xf>
    <xf numFmtId="0" fontId="47" fillId="0" borderId="12" xfId="0" applyFont="1" applyBorder="1"/>
    <xf numFmtId="0" fontId="47" fillId="0" borderId="12" xfId="0" applyFont="1" applyBorder="1" applyAlignment="1">
      <alignment wrapText="1"/>
    </xf>
    <xf numFmtId="0" fontId="0" fillId="0" borderId="15" xfId="0" applyBorder="1" applyAlignment="1">
      <alignment horizontal="center" vertical="center"/>
    </xf>
    <xf numFmtId="0" fontId="3" fillId="0" borderId="160" xfId="0" applyFont="1" applyBorder="1" applyAlignment="1">
      <alignment horizontal="center" vertical="center"/>
    </xf>
    <xf numFmtId="0" fontId="47" fillId="0" borderId="17" xfId="0" applyFont="1" applyBorder="1" applyAlignment="1">
      <alignment wrapText="1"/>
    </xf>
    <xf numFmtId="0" fontId="3" fillId="0" borderId="18" xfId="0" applyFont="1" applyBorder="1" applyAlignment="1">
      <alignment vertical="center" wrapText="1"/>
    </xf>
    <xf numFmtId="0" fontId="3" fillId="0" borderId="15" xfId="0" applyFont="1" applyFill="1" applyBorder="1" applyAlignment="1">
      <alignment horizontal="center" vertical="center"/>
    </xf>
    <xf numFmtId="9" fontId="3" fillId="18" borderId="212" xfId="0" applyNumberFormat="1" applyFont="1" applyFill="1" applyBorder="1" applyAlignment="1">
      <alignment horizontal="center" vertical="center"/>
    </xf>
    <xf numFmtId="9" fontId="3" fillId="16" borderId="213" xfId="0" applyNumberFormat="1" applyFont="1" applyFill="1" applyBorder="1" applyAlignment="1">
      <alignment horizontal="center" vertical="center"/>
    </xf>
    <xf numFmtId="9" fontId="3" fillId="17" borderId="213" xfId="0" applyNumberFormat="1" applyFont="1" applyFill="1" applyBorder="1" applyAlignment="1">
      <alignment horizontal="center" vertical="center"/>
    </xf>
    <xf numFmtId="9" fontId="3" fillId="18" borderId="21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3" fillId="0" borderId="64" xfId="0" applyFont="1" applyBorder="1"/>
    <xf numFmtId="9" fontId="4" fillId="0" borderId="214" xfId="0" applyNumberFormat="1" applyFont="1" applyBorder="1" applyAlignment="1">
      <alignment horizontal="center" vertical="center"/>
    </xf>
    <xf numFmtId="9" fontId="4" fillId="16" borderId="43" xfId="0" applyNumberFormat="1" applyFont="1" applyFill="1" applyBorder="1" applyAlignment="1">
      <alignment horizontal="center" vertical="center"/>
    </xf>
    <xf numFmtId="9" fontId="4" fillId="17" borderId="43" xfId="0" applyNumberFormat="1" applyFont="1" applyFill="1" applyBorder="1" applyAlignment="1">
      <alignment horizontal="center" vertical="center"/>
    </xf>
    <xf numFmtId="9" fontId="4" fillId="18" borderId="43" xfId="0" applyNumberFormat="1" applyFont="1" applyFill="1" applyBorder="1" applyAlignment="1">
      <alignment horizontal="center" vertical="center"/>
    </xf>
    <xf numFmtId="9" fontId="0" fillId="0" borderId="0" xfId="0" applyNumberFormat="1" applyAlignment="1">
      <alignment horizontal="center" vertical="center"/>
    </xf>
    <xf numFmtId="0" fontId="21" fillId="0" borderId="8" xfId="0" applyFont="1" applyBorder="1" applyAlignment="1">
      <alignment horizontal="left" vertical="center" wrapText="1"/>
    </xf>
    <xf numFmtId="0" fontId="21" fillId="0" borderId="158" xfId="0" applyFont="1" applyBorder="1" applyAlignment="1">
      <alignment horizontal="left" vertical="center" wrapText="1"/>
    </xf>
    <xf numFmtId="0" fontId="6" fillId="0" borderId="2" xfId="0" applyFont="1" applyFill="1" applyBorder="1" applyAlignment="1">
      <alignment horizontal="center" vertical="center"/>
    </xf>
    <xf numFmtId="9" fontId="0" fillId="2" borderId="12" xfId="0" applyNumberFormat="1" applyFill="1" applyBorder="1" applyAlignment="1">
      <alignment vertical="center"/>
    </xf>
    <xf numFmtId="0" fontId="0" fillId="2" borderId="12" xfId="0" applyFill="1" applyBorder="1" applyAlignment="1"/>
    <xf numFmtId="0" fontId="49" fillId="0" borderId="0" xfId="0" applyFont="1" applyFill="1" applyBorder="1" applyAlignment="1">
      <alignment horizontal="center"/>
    </xf>
    <xf numFmtId="9" fontId="0" fillId="0" borderId="0" xfId="0" applyNumberFormat="1" applyFill="1" applyBorder="1" applyAlignment="1">
      <alignment vertical="center"/>
    </xf>
    <xf numFmtId="0" fontId="0" fillId="0" borderId="0" xfId="0" applyAlignment="1">
      <alignment horizontal="left" vertical="center"/>
    </xf>
    <xf numFmtId="9" fontId="0" fillId="0" borderId="0" xfId="0" applyNumberFormat="1" applyAlignment="1">
      <alignment horizontal="center"/>
    </xf>
    <xf numFmtId="0" fontId="4" fillId="0" borderId="0" xfId="0" applyFont="1" applyAlignment="1">
      <alignment horizontal="center" vertical="center"/>
    </xf>
    <xf numFmtId="9" fontId="3" fillId="0" borderId="0" xfId="0" applyNumberFormat="1" applyFont="1" applyAlignment="1">
      <alignment horizontal="center"/>
    </xf>
    <xf numFmtId="0" fontId="4" fillId="2" borderId="2" xfId="0" applyFont="1" applyFill="1" applyBorder="1" applyAlignment="1">
      <alignment horizontal="left" vertical="center"/>
    </xf>
    <xf numFmtId="9" fontId="4" fillId="2" borderId="3" xfId="0" applyNumberFormat="1" applyFont="1" applyFill="1" applyBorder="1" applyAlignment="1">
      <alignment horizontal="center" vertical="center" wrapText="1"/>
    </xf>
    <xf numFmtId="0" fontId="3" fillId="0" borderId="185" xfId="0" applyFont="1" applyBorder="1" applyAlignment="1">
      <alignment horizontal="left" vertical="center" wrapText="1"/>
    </xf>
    <xf numFmtId="0" fontId="26" fillId="5" borderId="226" xfId="5" applyFont="1" applyFill="1" applyBorder="1" applyAlignment="1">
      <alignment horizontal="left" vertical="center" wrapText="1"/>
    </xf>
    <xf numFmtId="0" fontId="26" fillId="5" borderId="115" xfId="5" applyFont="1" applyFill="1" applyBorder="1" applyAlignment="1">
      <alignment vertical="center" wrapText="1"/>
    </xf>
    <xf numFmtId="9" fontId="51" fillId="0" borderId="7" xfId="5" applyNumberFormat="1" applyFont="1" applyFill="1" applyBorder="1" applyAlignment="1">
      <alignment horizontal="center" vertical="center" wrapText="1"/>
    </xf>
    <xf numFmtId="9" fontId="3" fillId="0" borderId="185" xfId="0" applyNumberFormat="1" applyFont="1" applyBorder="1" applyAlignment="1">
      <alignment horizontal="center" vertical="center"/>
    </xf>
    <xf numFmtId="9" fontId="3" fillId="0" borderId="8" xfId="0" applyNumberFormat="1" applyFont="1" applyBorder="1"/>
    <xf numFmtId="9" fontId="3" fillId="0" borderId="8" xfId="0" applyNumberFormat="1" applyFont="1" applyBorder="1" applyAlignment="1">
      <alignment horizontal="center" vertical="center"/>
    </xf>
    <xf numFmtId="0" fontId="3" fillId="0" borderId="8" xfId="0" applyFont="1" applyBorder="1"/>
    <xf numFmtId="0" fontId="3" fillId="0" borderId="9" xfId="0" applyFont="1" applyBorder="1"/>
    <xf numFmtId="0" fontId="3" fillId="0" borderId="231" xfId="0" applyFont="1" applyBorder="1"/>
    <xf numFmtId="0" fontId="3" fillId="5" borderId="13" xfId="2" applyFont="1" applyFill="1" applyBorder="1" applyAlignment="1">
      <alignment horizontal="left" vertical="center" wrapText="1"/>
    </xf>
    <xf numFmtId="0" fontId="26" fillId="5" borderId="12" xfId="5" applyFont="1" applyFill="1" applyBorder="1" applyAlignment="1">
      <alignment horizontal="left" vertical="center" wrapText="1"/>
    </xf>
    <xf numFmtId="9" fontId="51" fillId="0" borderId="10" xfId="5" applyNumberFormat="1" applyFont="1" applyFill="1" applyBorder="1" applyAlignment="1">
      <alignment horizontal="center" vertical="center" wrapText="1"/>
    </xf>
    <xf numFmtId="9" fontId="3" fillId="0" borderId="11" xfId="0" applyNumberFormat="1" applyFont="1" applyBorder="1" applyAlignment="1">
      <alignment horizontal="center" vertical="center"/>
    </xf>
    <xf numFmtId="9" fontId="3" fillId="0" borderId="12" xfId="0" applyNumberFormat="1" applyFont="1" applyBorder="1"/>
    <xf numFmtId="9" fontId="3" fillId="0" borderId="12" xfId="0" applyNumberFormat="1" applyFont="1" applyBorder="1" applyAlignment="1">
      <alignment horizontal="center" vertical="center"/>
    </xf>
    <xf numFmtId="0" fontId="3" fillId="0" borderId="12" xfId="0" applyFont="1" applyBorder="1"/>
    <xf numFmtId="0" fontId="3" fillId="0" borderId="13" xfId="0" applyFont="1" applyBorder="1"/>
    <xf numFmtId="0" fontId="3" fillId="0" borderId="118" xfId="0" applyFont="1" applyBorder="1"/>
    <xf numFmtId="9" fontId="3" fillId="0" borderId="160" xfId="0" applyNumberFormat="1" applyFont="1" applyBorder="1" applyAlignment="1">
      <alignment horizontal="center" vertical="center"/>
    </xf>
    <xf numFmtId="9" fontId="3" fillId="0" borderId="17" xfId="0" applyNumberFormat="1" applyFont="1" applyBorder="1"/>
    <xf numFmtId="9" fontId="3" fillId="0" borderId="17" xfId="0" applyNumberFormat="1" applyFont="1" applyBorder="1" applyAlignment="1">
      <alignment horizontal="center" vertical="center"/>
    </xf>
    <xf numFmtId="0" fontId="3" fillId="0" borderId="17" xfId="0" applyFont="1" applyBorder="1"/>
    <xf numFmtId="0" fontId="3" fillId="0" borderId="18" xfId="0" applyFont="1" applyBorder="1"/>
    <xf numFmtId="9" fontId="51" fillId="0" borderId="15" xfId="5" applyNumberFormat="1" applyFont="1" applyFill="1" applyBorder="1" applyAlignment="1">
      <alignment horizontal="center" vertical="center" wrapText="1"/>
    </xf>
    <xf numFmtId="9" fontId="4" fillId="0" borderId="15" xfId="0" applyNumberFormat="1" applyFont="1" applyBorder="1" applyAlignment="1">
      <alignment horizontal="center" vertical="center"/>
    </xf>
    <xf numFmtId="0" fontId="3" fillId="0" borderId="18"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3" fillId="0" borderId="83" xfId="0" applyFont="1" applyBorder="1" applyAlignment="1">
      <alignment vertical="center" wrapText="1"/>
    </xf>
    <xf numFmtId="0" fontId="4" fillId="0" borderId="16" xfId="0" applyFont="1" applyBorder="1" applyAlignment="1">
      <alignment horizontal="center" vertical="center" wrapText="1"/>
    </xf>
    <xf numFmtId="9" fontId="4" fillId="0" borderId="64" xfId="0" applyNumberFormat="1" applyFont="1" applyBorder="1" applyAlignment="1">
      <alignment horizontal="center" vertical="center"/>
    </xf>
    <xf numFmtId="0" fontId="3" fillId="0" borderId="126" xfId="0" applyFont="1" applyBorder="1"/>
    <xf numFmtId="0" fontId="3" fillId="0" borderId="158" xfId="0" applyFont="1" applyBorder="1" applyAlignment="1">
      <alignment vertical="center" wrapText="1"/>
    </xf>
    <xf numFmtId="9" fontId="51" fillId="0" borderId="19" xfId="5" applyNumberFormat="1" applyFont="1" applyFill="1" applyBorder="1" applyAlignment="1">
      <alignment horizontal="center" vertical="center" wrapText="1"/>
    </xf>
    <xf numFmtId="0" fontId="3" fillId="0" borderId="147" xfId="0" applyFont="1" applyBorder="1" applyAlignment="1">
      <alignment vertical="center" wrapText="1"/>
    </xf>
    <xf numFmtId="9" fontId="3" fillId="0" borderId="157" xfId="0" applyNumberFormat="1" applyFont="1" applyBorder="1" applyAlignment="1">
      <alignment horizontal="center" vertical="center"/>
    </xf>
    <xf numFmtId="9" fontId="3" fillId="0" borderId="226" xfId="0" applyNumberFormat="1" applyFont="1" applyBorder="1"/>
    <xf numFmtId="9" fontId="3" fillId="0" borderId="226" xfId="0" applyNumberFormat="1" applyFont="1" applyBorder="1" applyAlignment="1">
      <alignment horizontal="center" vertical="center"/>
    </xf>
    <xf numFmtId="0" fontId="3" fillId="0" borderId="226" xfId="0" applyFont="1" applyBorder="1"/>
    <xf numFmtId="0" fontId="3" fillId="0" borderId="115" xfId="0" applyFont="1" applyBorder="1"/>
    <xf numFmtId="0" fontId="3" fillId="0" borderId="11" xfId="0" applyFont="1" applyBorder="1" applyAlignment="1">
      <alignment horizontal="left" vertical="center" wrapText="1"/>
    </xf>
    <xf numFmtId="0" fontId="3" fillId="0" borderId="142" xfId="0" applyFont="1" applyBorder="1" applyAlignment="1">
      <alignment vertical="center" wrapText="1"/>
    </xf>
    <xf numFmtId="0" fontId="51" fillId="0" borderId="118" xfId="5" applyFont="1" applyFill="1" applyBorder="1" applyAlignment="1">
      <alignment horizontal="center" vertical="center" wrapText="1"/>
    </xf>
    <xf numFmtId="0" fontId="4" fillId="0" borderId="127" xfId="0" applyFont="1" applyBorder="1" applyAlignment="1">
      <alignment horizontal="center" vertical="center" wrapText="1"/>
    </xf>
    <xf numFmtId="9" fontId="4" fillId="0" borderId="10" xfId="0" applyNumberFormat="1" applyFont="1" applyBorder="1" applyAlignment="1">
      <alignment horizontal="center" vertical="center"/>
    </xf>
    <xf numFmtId="0" fontId="3" fillId="0" borderId="145" xfId="0" applyFont="1" applyBorder="1" applyAlignment="1">
      <alignment vertical="center" wrapText="1"/>
    </xf>
    <xf numFmtId="0" fontId="3" fillId="0" borderId="142" xfId="0" applyFont="1" applyBorder="1" applyAlignment="1">
      <alignment horizontal="center" vertical="center" wrapText="1"/>
    </xf>
    <xf numFmtId="0" fontId="3" fillId="0" borderId="161" xfId="0" applyFont="1" applyBorder="1" applyAlignment="1">
      <alignment vertical="center" wrapText="1"/>
    </xf>
    <xf numFmtId="9" fontId="3" fillId="0" borderId="186" xfId="0" applyNumberFormat="1" applyFont="1" applyBorder="1" applyAlignment="1">
      <alignment horizontal="center" vertical="center"/>
    </xf>
    <xf numFmtId="9" fontId="3" fillId="0" borderId="14" xfId="0" applyNumberFormat="1" applyFont="1" applyBorder="1"/>
    <xf numFmtId="9" fontId="3" fillId="0" borderId="14" xfId="0" applyNumberFormat="1" applyFont="1" applyBorder="1" applyAlignment="1">
      <alignment horizontal="center" vertical="center"/>
    </xf>
    <xf numFmtId="0" fontId="3" fillId="0" borderId="14" xfId="0" applyFont="1" applyBorder="1"/>
    <xf numFmtId="0" fontId="3" fillId="0" borderId="83" xfId="0" applyFont="1" applyBorder="1"/>
    <xf numFmtId="9" fontId="3" fillId="0" borderId="49" xfId="0" applyNumberFormat="1" applyFont="1" applyBorder="1" applyAlignment="1">
      <alignment horizontal="center" vertical="center"/>
    </xf>
    <xf numFmtId="9" fontId="3" fillId="0" borderId="47" xfId="0" applyNumberFormat="1" applyFont="1" applyBorder="1"/>
    <xf numFmtId="9" fontId="3" fillId="0" borderId="47" xfId="0" applyNumberFormat="1" applyFont="1" applyBorder="1" applyAlignment="1">
      <alignment horizontal="center" vertical="center"/>
    </xf>
    <xf numFmtId="0" fontId="3" fillId="0" borderId="47" xfId="0" applyFont="1" applyBorder="1"/>
    <xf numFmtId="0" fontId="3" fillId="0" borderId="62" xfId="0" applyFont="1" applyBorder="1"/>
    <xf numFmtId="0" fontId="3" fillId="0" borderId="127" xfId="0" applyFont="1" applyBorder="1"/>
    <xf numFmtId="9" fontId="3" fillId="0" borderId="159" xfId="0" applyNumberFormat="1" applyFont="1" applyBorder="1" applyAlignment="1">
      <alignment horizontal="center" vertical="center"/>
    </xf>
    <xf numFmtId="0" fontId="3" fillId="0" borderId="142" xfId="0" applyFont="1" applyBorder="1"/>
    <xf numFmtId="0" fontId="3" fillId="0" borderId="116" xfId="0" applyFont="1" applyBorder="1"/>
    <xf numFmtId="0" fontId="3" fillId="0"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63" xfId="0" applyFont="1" applyBorder="1" applyAlignment="1">
      <alignment vertical="center" wrapText="1"/>
    </xf>
    <xf numFmtId="0" fontId="51" fillId="0" borderId="16" xfId="5" applyFont="1" applyFill="1" applyBorder="1" applyAlignment="1">
      <alignment horizontal="center" vertical="center" wrapText="1"/>
    </xf>
    <xf numFmtId="9" fontId="51" fillId="0" borderId="64" xfId="5"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142" xfId="0" applyFont="1" applyBorder="1" applyAlignment="1">
      <alignment vertical="center"/>
    </xf>
    <xf numFmtId="0" fontId="4" fillId="0" borderId="10" xfId="0" applyFont="1" applyBorder="1" applyAlignment="1">
      <alignment horizontal="center" vertical="center" wrapText="1"/>
    </xf>
    <xf numFmtId="9" fontId="4" fillId="0" borderId="10" xfId="0" applyNumberFormat="1" applyFont="1" applyFill="1" applyBorder="1" applyAlignment="1">
      <alignment horizontal="center" vertical="center"/>
    </xf>
    <xf numFmtId="0" fontId="3" fillId="0" borderId="159" xfId="0" applyFont="1" applyBorder="1" applyAlignment="1">
      <alignment horizontal="left" vertical="center" wrapText="1"/>
    </xf>
    <xf numFmtId="0" fontId="3" fillId="0" borderId="145" xfId="0" applyFont="1" applyBorder="1" applyAlignment="1">
      <alignment vertical="center"/>
    </xf>
    <xf numFmtId="0" fontId="3" fillId="0" borderId="161" xfId="0" applyFont="1" applyBorder="1" applyAlignment="1">
      <alignment vertical="center"/>
    </xf>
    <xf numFmtId="9" fontId="2" fillId="0" borderId="45" xfId="0" applyNumberFormat="1" applyFont="1" applyBorder="1" applyAlignment="1">
      <alignment horizontal="center" vertical="center"/>
    </xf>
    <xf numFmtId="9" fontId="0" fillId="0" borderId="45" xfId="0" applyNumberFormat="1" applyBorder="1" applyAlignment="1">
      <alignment horizontal="center"/>
    </xf>
    <xf numFmtId="9" fontId="6" fillId="4" borderId="28" xfId="0" applyNumberFormat="1" applyFont="1" applyFill="1" applyBorder="1" applyAlignment="1">
      <alignment horizontal="center" vertical="center"/>
    </xf>
    <xf numFmtId="9" fontId="6" fillId="4" borderId="104" xfId="0" applyNumberFormat="1" applyFont="1" applyFill="1" applyBorder="1" applyAlignment="1">
      <alignment horizontal="center" vertical="center"/>
    </xf>
    <xf numFmtId="10" fontId="12" fillId="5" borderId="32" xfId="0" applyNumberFormat="1" applyFont="1" applyFill="1" applyBorder="1" applyAlignment="1">
      <alignment horizontal="center" vertical="center"/>
    </xf>
    <xf numFmtId="10" fontId="12" fillId="5" borderId="35" xfId="1" applyNumberFormat="1" applyFont="1" applyFill="1" applyBorder="1" applyAlignment="1">
      <alignment horizontal="center" vertical="center"/>
    </xf>
    <xf numFmtId="10" fontId="12" fillId="5" borderId="38" xfId="1" applyNumberFormat="1" applyFont="1" applyFill="1" applyBorder="1" applyAlignment="1">
      <alignment horizontal="center" vertical="center"/>
    </xf>
    <xf numFmtId="10" fontId="2" fillId="0" borderId="108" xfId="0" applyNumberFormat="1" applyFont="1" applyBorder="1" applyAlignment="1">
      <alignment horizontal="center"/>
    </xf>
    <xf numFmtId="9" fontId="6" fillId="4" borderId="41" xfId="0" applyNumberFormat="1" applyFont="1" applyFill="1" applyBorder="1" applyAlignment="1">
      <alignment horizontal="center" vertical="center"/>
    </xf>
    <xf numFmtId="10" fontId="12" fillId="5" borderId="35" xfId="0" applyNumberFormat="1" applyFont="1" applyFill="1" applyBorder="1" applyAlignment="1">
      <alignment horizontal="center" vertical="center"/>
    </xf>
    <xf numFmtId="9" fontId="2" fillId="0" borderId="235" xfId="0" applyNumberFormat="1" applyFont="1" applyBorder="1" applyAlignment="1">
      <alignment horizontal="center"/>
    </xf>
    <xf numFmtId="0" fontId="6" fillId="15" borderId="45" xfId="0" applyFont="1" applyFill="1" applyBorder="1" applyAlignment="1">
      <alignment horizontal="center" vertical="center"/>
    </xf>
    <xf numFmtId="0" fontId="11" fillId="2" borderId="26" xfId="0" applyFont="1" applyFill="1" applyBorder="1" applyAlignment="1">
      <alignment horizontal="center" vertical="center" wrapText="1"/>
    </xf>
    <xf numFmtId="164" fontId="6" fillId="18" borderId="0" xfId="0" applyNumberFormat="1" applyFont="1" applyFill="1" applyBorder="1" applyAlignment="1">
      <alignment horizontal="center" vertical="center" wrapText="1"/>
    </xf>
    <xf numFmtId="164" fontId="22" fillId="16" borderId="0"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12" fillId="2" borderId="109" xfId="0"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164" fontId="12" fillId="2" borderId="108" xfId="0" applyNumberFormat="1" applyFont="1" applyFill="1" applyBorder="1" applyAlignment="1">
      <alignment horizontal="center" vertical="center"/>
    </xf>
    <xf numFmtId="164" fontId="6" fillId="17"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21" fillId="0" borderId="8" xfId="0" applyFont="1" applyBorder="1" applyAlignment="1">
      <alignment horizontal="center" vertical="center" wrapText="1"/>
    </xf>
    <xf numFmtId="0" fontId="21" fillId="0" borderId="158" xfId="0" applyFont="1" applyBorder="1" applyAlignment="1">
      <alignment horizontal="center" vertical="center" wrapText="1"/>
    </xf>
    <xf numFmtId="0" fontId="12" fillId="0" borderId="81" xfId="0" applyFont="1" applyBorder="1" applyAlignment="1">
      <alignment horizontal="center" vertical="center" wrapText="1"/>
    </xf>
    <xf numFmtId="0" fontId="12" fillId="2" borderId="109" xfId="0" applyFont="1" applyFill="1" applyBorder="1" applyAlignment="1">
      <alignment horizontal="center" vertical="center"/>
    </xf>
    <xf numFmtId="164" fontId="12" fillId="2" borderId="108" xfId="0" applyNumberFormat="1" applyFont="1" applyFill="1" applyBorder="1" applyAlignment="1">
      <alignment horizontal="center" vertical="center"/>
    </xf>
    <xf numFmtId="9" fontId="12" fillId="0" borderId="34" xfId="1" applyFont="1" applyFill="1" applyBorder="1" applyAlignment="1">
      <alignment horizontal="center" vertical="center"/>
    </xf>
    <xf numFmtId="0" fontId="6" fillId="0" borderId="231" xfId="0" applyFont="1" applyFill="1" applyBorder="1" applyAlignment="1">
      <alignment horizontal="center" vertical="center"/>
    </xf>
    <xf numFmtId="10" fontId="12" fillId="0" borderId="140" xfId="0" applyNumberFormat="1" applyFont="1" applyFill="1" applyBorder="1" applyAlignment="1">
      <alignment horizontal="center" vertical="center" wrapText="1"/>
    </xf>
    <xf numFmtId="10" fontId="12" fillId="0" borderId="28" xfId="0" applyNumberFormat="1" applyFont="1" applyFill="1" applyBorder="1" applyAlignment="1">
      <alignment horizontal="center" vertical="center" wrapText="1"/>
    </xf>
    <xf numFmtId="164" fontId="6" fillId="18" borderId="125" xfId="0" applyNumberFormat="1" applyFont="1" applyFill="1" applyBorder="1" applyAlignment="1">
      <alignment horizontal="center" vertical="center" wrapText="1"/>
    </xf>
    <xf numFmtId="164" fontId="6" fillId="17" borderId="125" xfId="0" applyNumberFormat="1" applyFont="1" applyFill="1" applyBorder="1" applyAlignment="1">
      <alignment horizontal="center" vertical="center" wrapText="1"/>
    </xf>
    <xf numFmtId="164" fontId="6" fillId="0" borderId="144" xfId="0" applyNumberFormat="1" applyFont="1" applyFill="1" applyBorder="1" applyAlignment="1">
      <alignment horizontal="center" vertical="center" wrapText="1"/>
    </xf>
    <xf numFmtId="0" fontId="6" fillId="0" borderId="145" xfId="0" applyFont="1" applyFill="1" applyBorder="1" applyAlignment="1">
      <alignment horizontal="center" vertical="center"/>
    </xf>
    <xf numFmtId="9" fontId="22" fillId="16" borderId="125" xfId="0" applyNumberFormat="1" applyFont="1" applyFill="1" applyBorder="1" applyAlignment="1">
      <alignment horizontal="center" vertical="center" wrapText="1"/>
    </xf>
    <xf numFmtId="9" fontId="2" fillId="0" borderId="24" xfId="0" applyNumberFormat="1" applyFont="1" applyFill="1" applyBorder="1" applyAlignment="1">
      <alignment horizontal="center"/>
    </xf>
    <xf numFmtId="0" fontId="6" fillId="4" borderId="25" xfId="0" applyFont="1" applyFill="1" applyBorder="1" applyAlignment="1">
      <alignment horizontal="center" vertical="center" wrapText="1"/>
    </xf>
    <xf numFmtId="9" fontId="12" fillId="5" borderId="238" xfId="1" applyFont="1" applyFill="1" applyBorder="1" applyAlignment="1">
      <alignment horizontal="center" vertical="center"/>
    </xf>
    <xf numFmtId="9" fontId="12" fillId="5" borderId="233" xfId="1" applyFont="1" applyFill="1" applyBorder="1" applyAlignment="1">
      <alignment horizontal="center" vertical="center"/>
    </xf>
    <xf numFmtId="9" fontId="12" fillId="5" borderId="234" xfId="1" applyFont="1" applyFill="1" applyBorder="1" applyAlignment="1">
      <alignment horizontal="center" vertical="center"/>
    </xf>
    <xf numFmtId="9" fontId="2" fillId="0" borderId="24" xfId="0" applyNumberFormat="1" applyFont="1" applyBorder="1" applyAlignment="1">
      <alignment horizontal="center"/>
    </xf>
    <xf numFmtId="0" fontId="6" fillId="4" borderId="238" xfId="0" applyFont="1" applyFill="1" applyBorder="1" applyAlignment="1">
      <alignment horizontal="center" vertical="center" wrapText="1"/>
    </xf>
    <xf numFmtId="9" fontId="2" fillId="0" borderId="237" xfId="0" applyNumberFormat="1" applyFont="1" applyBorder="1" applyAlignment="1">
      <alignment horizontal="center"/>
    </xf>
    <xf numFmtId="0" fontId="6" fillId="2" borderId="239" xfId="0" applyFont="1" applyFill="1" applyBorder="1" applyAlignment="1">
      <alignment vertical="center"/>
    </xf>
    <xf numFmtId="164" fontId="6" fillId="0" borderId="71" xfId="0" applyNumberFormat="1" applyFont="1" applyFill="1" applyBorder="1" applyAlignment="1">
      <alignment horizontal="center" vertical="center" wrapText="1"/>
    </xf>
    <xf numFmtId="164" fontId="6" fillId="18" borderId="15" xfId="0" applyNumberFormat="1" applyFont="1" applyFill="1" applyBorder="1" applyAlignment="1">
      <alignment horizontal="center" vertical="center" wrapText="1"/>
    </xf>
    <xf numFmtId="164" fontId="6" fillId="17" borderId="15" xfId="0" applyNumberFormat="1" applyFont="1" applyFill="1" applyBorder="1" applyAlignment="1">
      <alignment horizontal="center" vertical="center" wrapText="1"/>
    </xf>
    <xf numFmtId="9" fontId="22" fillId="16" borderId="15" xfId="0"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4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58" xfId="0" applyFont="1" applyBorder="1" applyAlignment="1">
      <alignment horizontal="center" vertical="center" wrapText="1"/>
    </xf>
    <xf numFmtId="0" fontId="6" fillId="0" borderId="3" xfId="0" applyFont="1" applyBorder="1" applyAlignment="1">
      <alignment horizontal="center" vertical="center"/>
    </xf>
    <xf numFmtId="0" fontId="0" fillId="0" borderId="0" xfId="0"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2" fillId="0" borderId="81" xfId="0" applyFont="1" applyBorder="1" applyAlignment="1">
      <alignment horizontal="center" vertical="center"/>
    </xf>
    <xf numFmtId="0" fontId="12" fillId="0" borderId="159" xfId="0" applyFont="1" applyBorder="1" applyAlignment="1">
      <alignment horizontal="center" vertical="center"/>
    </xf>
    <xf numFmtId="164" fontId="6" fillId="0" borderId="1" xfId="0" applyNumberFormat="1" applyFont="1" applyBorder="1" applyAlignment="1">
      <alignment horizontal="center" vertical="center"/>
    </xf>
    <xf numFmtId="0" fontId="11" fillId="5" borderId="55" xfId="0" applyFont="1" applyFill="1" applyBorder="1" applyAlignment="1">
      <alignment horizontal="left" vertical="center" wrapText="1"/>
    </xf>
    <xf numFmtId="0" fontId="11" fillId="5" borderId="56" xfId="0" applyFont="1" applyFill="1" applyBorder="1" applyAlignment="1">
      <alignment horizontal="left" vertical="center" wrapText="1"/>
    </xf>
    <xf numFmtId="0" fontId="11" fillId="5" borderId="57" xfId="0" applyFont="1" applyFill="1" applyBorder="1" applyAlignment="1">
      <alignment horizontal="left" vertical="center" wrapText="1"/>
    </xf>
    <xf numFmtId="0" fontId="11" fillId="5" borderId="34" xfId="0" applyFont="1" applyFill="1" applyBorder="1" applyAlignment="1">
      <alignment horizontal="justify" vertical="center" wrapText="1"/>
    </xf>
    <xf numFmtId="0" fontId="11" fillId="5" borderId="35" xfId="0" applyFont="1" applyFill="1" applyBorder="1" applyAlignment="1">
      <alignment horizontal="justify" vertical="center" wrapText="1"/>
    </xf>
    <xf numFmtId="0" fontId="11" fillId="5" borderId="37" xfId="0" applyFont="1" applyFill="1" applyBorder="1" applyAlignment="1">
      <alignment horizontal="justify" vertical="center"/>
    </xf>
    <xf numFmtId="0" fontId="11" fillId="5" borderId="38" xfId="0" applyFont="1" applyFill="1" applyBorder="1" applyAlignment="1">
      <alignment horizontal="justify"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16" fillId="0" borderId="0" xfId="0" applyFont="1" applyAlignment="1">
      <alignment horizontal="center" vertical="center"/>
    </xf>
    <xf numFmtId="0" fontId="0" fillId="0" borderId="0" xfId="0" applyAlignment="1">
      <alignment horizontal="center"/>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0" fillId="0" borderId="30" xfId="0" applyBorder="1" applyAlignment="1">
      <alignment horizontal="center"/>
    </xf>
    <xf numFmtId="0" fontId="0" fillId="0" borderId="0" xfId="0"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1" fillId="5" borderId="31" xfId="0" applyFont="1" applyFill="1" applyBorder="1" applyAlignment="1">
      <alignment horizontal="justify" vertical="center" wrapText="1"/>
    </xf>
    <xf numFmtId="0" fontId="11" fillId="5" borderId="32" xfId="0" applyFont="1" applyFill="1" applyBorder="1" applyAlignment="1">
      <alignment horizontal="justify" vertical="center" wrapText="1"/>
    </xf>
    <xf numFmtId="0" fontId="11" fillId="5" borderId="56" xfId="0" applyFont="1" applyFill="1" applyBorder="1" applyAlignment="1">
      <alignment horizontal="left" vertical="center"/>
    </xf>
    <xf numFmtId="0" fontId="11" fillId="5" borderId="55" xfId="0" applyFont="1" applyFill="1" applyBorder="1" applyAlignment="1">
      <alignment vertical="center" wrapText="1"/>
    </xf>
    <xf numFmtId="0" fontId="11" fillId="5" borderId="56" xfId="0" applyFont="1" applyFill="1" applyBorder="1" applyAlignment="1">
      <alignment vertical="center" wrapText="1"/>
    </xf>
    <xf numFmtId="0" fontId="11" fillId="5" borderId="57" xfId="0" applyFont="1" applyFill="1" applyBorder="1" applyAlignment="1">
      <alignment vertical="center" wrapText="1"/>
    </xf>
    <xf numFmtId="0" fontId="0" fillId="0" borderId="67" xfId="0" applyBorder="1" applyAlignment="1">
      <alignment horizontal="center"/>
    </xf>
    <xf numFmtId="0" fontId="0" fillId="0" borderId="68" xfId="0" applyBorder="1" applyAlignment="1">
      <alignment horizontal="center"/>
    </xf>
    <xf numFmtId="0" fontId="0" fillId="0" borderId="73"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4" xfId="0" applyBorder="1" applyAlignment="1">
      <alignment horizontal="center"/>
    </xf>
    <xf numFmtId="0" fontId="11" fillId="5" borderId="29" xfId="0" applyFont="1" applyFill="1" applyBorder="1" applyAlignment="1">
      <alignment horizontal="justify" vertical="center" wrapText="1"/>
    </xf>
    <xf numFmtId="0" fontId="11" fillId="5" borderId="41" xfId="0" applyFont="1" applyFill="1" applyBorder="1" applyAlignment="1">
      <alignment horizontal="justify" vertical="center" wrapText="1"/>
    </xf>
    <xf numFmtId="0" fontId="13" fillId="8" borderId="89" xfId="0" applyFont="1" applyFill="1" applyBorder="1" applyAlignment="1">
      <alignment horizontal="center" vertical="center"/>
    </xf>
    <xf numFmtId="0" fontId="13" fillId="8" borderId="90" xfId="0" applyFont="1" applyFill="1" applyBorder="1" applyAlignment="1">
      <alignment horizontal="center" vertical="center"/>
    </xf>
    <xf numFmtId="0" fontId="13" fillId="8" borderId="91"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0" xfId="0" applyFont="1" applyFill="1" applyBorder="1" applyAlignment="1">
      <alignment horizontal="center" vertical="center"/>
    </xf>
    <xf numFmtId="0" fontId="11" fillId="8" borderId="26"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6" fillId="0" borderId="0" xfId="0" applyFont="1" applyAlignment="1">
      <alignment horizontal="center"/>
    </xf>
    <xf numFmtId="0" fontId="11" fillId="5" borderId="55" xfId="0" applyFont="1" applyFill="1" applyBorder="1" applyAlignment="1">
      <alignment horizontal="justify" vertical="center" wrapText="1"/>
    </xf>
    <xf numFmtId="0" fontId="11" fillId="5" borderId="56" xfId="0" applyFont="1" applyFill="1" applyBorder="1" applyAlignment="1">
      <alignment horizontal="justify" vertical="center" wrapText="1"/>
    </xf>
    <xf numFmtId="0" fontId="11" fillId="5" borderId="57" xfId="0" applyFont="1" applyFill="1" applyBorder="1" applyAlignment="1">
      <alignment horizontal="justify" vertical="center" wrapText="1"/>
    </xf>
    <xf numFmtId="0" fontId="11" fillId="5" borderId="86" xfId="0" applyFont="1" applyFill="1" applyBorder="1" applyAlignment="1">
      <alignment horizontal="justify" vertical="center"/>
    </xf>
    <xf numFmtId="0" fontId="11" fillId="5" borderId="87" xfId="0" applyFont="1" applyFill="1" applyBorder="1" applyAlignment="1">
      <alignment horizontal="justify" vertical="center"/>
    </xf>
    <xf numFmtId="0" fontId="11" fillId="5" borderId="88" xfId="0" applyFont="1" applyFill="1" applyBorder="1" applyAlignment="1">
      <alignment horizontal="justify" vertical="center"/>
    </xf>
    <xf numFmtId="0" fontId="2" fillId="0" borderId="85" xfId="0" applyFont="1" applyBorder="1" applyAlignment="1">
      <alignment horizontal="center"/>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5" borderId="95" xfId="0" applyFont="1" applyFill="1" applyBorder="1" applyAlignment="1">
      <alignment horizontal="justify" vertical="center" wrapText="1"/>
    </xf>
    <xf numFmtId="0" fontId="11" fillId="5" borderId="98" xfId="0" applyFont="1" applyFill="1" applyBorder="1" applyAlignment="1">
      <alignment horizontal="justify" vertical="center" wrapText="1"/>
    </xf>
    <xf numFmtId="0" fontId="11" fillId="5" borderId="99" xfId="0" applyFont="1" applyFill="1" applyBorder="1" applyAlignment="1">
      <alignment horizontal="justify" vertical="center" wrapText="1"/>
    </xf>
    <xf numFmtId="14" fontId="19" fillId="0" borderId="5" xfId="0" applyNumberFormat="1" applyFont="1" applyBorder="1" applyAlignment="1">
      <alignment horizontal="center" vertical="center"/>
    </xf>
    <xf numFmtId="14" fontId="19" fillId="0" borderId="47" xfId="0" applyNumberFormat="1" applyFont="1" applyBorder="1" applyAlignment="1">
      <alignment horizontal="center" vertical="center"/>
    </xf>
    <xf numFmtId="14" fontId="19" fillId="0" borderId="22" xfId="0" applyNumberFormat="1" applyFont="1" applyBorder="1" applyAlignment="1">
      <alignment horizontal="center" vertical="center"/>
    </xf>
    <xf numFmtId="14" fontId="19" fillId="0" borderId="6" xfId="0" applyNumberFormat="1" applyFont="1" applyBorder="1" applyAlignment="1">
      <alignment horizontal="center" vertical="center"/>
    </xf>
    <xf numFmtId="14" fontId="19" fillId="0" borderId="48" xfId="0" applyNumberFormat="1" applyFont="1" applyBorder="1" applyAlignment="1">
      <alignment horizontal="center" vertical="center"/>
    </xf>
    <xf numFmtId="14" fontId="19" fillId="0" borderId="23" xfId="0" applyNumberFormat="1" applyFont="1" applyBorder="1" applyAlignment="1">
      <alignment horizontal="center" vertical="center"/>
    </xf>
    <xf numFmtId="9" fontId="19" fillId="0" borderId="71" xfId="1" applyFont="1" applyBorder="1" applyAlignment="1">
      <alignment horizontal="center" vertical="center"/>
    </xf>
    <xf numFmtId="9" fontId="19" fillId="0" borderId="72" xfId="1" applyFont="1" applyBorder="1" applyAlignment="1">
      <alignment horizontal="center" vertical="center"/>
    </xf>
    <xf numFmtId="9" fontId="19" fillId="0" borderId="84" xfId="1" applyFont="1" applyBorder="1" applyAlignment="1">
      <alignment horizontal="center" vertical="center"/>
    </xf>
    <xf numFmtId="0" fontId="19" fillId="0" borderId="3"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4" fillId="11" borderId="2" xfId="0" applyFont="1" applyFill="1" applyBorder="1" applyAlignment="1">
      <alignment horizontal="center" vertical="center" textRotation="255"/>
    </xf>
    <xf numFmtId="0" fontId="4" fillId="11" borderId="16" xfId="0" applyFont="1" applyFill="1" applyBorder="1" applyAlignment="1">
      <alignment horizontal="center" vertical="center" textRotation="255"/>
    </xf>
    <xf numFmtId="0" fontId="4" fillId="11" borderId="20" xfId="0" applyFont="1" applyFill="1" applyBorder="1" applyAlignment="1">
      <alignment horizontal="center" vertical="center" textRotation="255"/>
    </xf>
    <xf numFmtId="0" fontId="19" fillId="0" borderId="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4"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4" fillId="6" borderId="2" xfId="0" applyFont="1" applyFill="1" applyBorder="1" applyAlignment="1">
      <alignment horizontal="center" vertical="center" textRotation="255"/>
    </xf>
    <xf numFmtId="0" fontId="4" fillId="6" borderId="16" xfId="0" applyFont="1" applyFill="1" applyBorder="1" applyAlignment="1">
      <alignment horizontal="center" vertical="center" textRotation="255"/>
    </xf>
    <xf numFmtId="0" fontId="4" fillId="6" borderId="20" xfId="0" applyFont="1" applyFill="1" applyBorder="1" applyAlignment="1">
      <alignment horizontal="center" vertical="center" textRotation="255"/>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75" xfId="0" applyFont="1" applyBorder="1" applyAlignment="1">
      <alignment horizontal="center" wrapText="1"/>
    </xf>
    <xf numFmtId="0" fontId="19" fillId="0" borderId="76" xfId="0" applyFont="1" applyBorder="1" applyAlignment="1">
      <alignment horizontal="center" wrapText="1"/>
    </xf>
    <xf numFmtId="0" fontId="19" fillId="0" borderId="77" xfId="0" applyFont="1" applyBorder="1" applyAlignment="1">
      <alignment horizontal="center" wrapText="1"/>
    </xf>
    <xf numFmtId="0" fontId="18" fillId="0" borderId="78" xfId="0" applyFont="1" applyBorder="1" applyAlignment="1">
      <alignment horizontal="left" vertical="center" wrapText="1"/>
    </xf>
    <xf numFmtId="0" fontId="18" fillId="0" borderId="72" xfId="0" applyFont="1" applyBorder="1" applyAlignment="1">
      <alignment horizontal="left" vertical="center" wrapText="1"/>
    </xf>
    <xf numFmtId="0" fontId="18" fillId="0" borderId="80" xfId="0" applyFont="1" applyBorder="1" applyAlignment="1">
      <alignment horizontal="left" vertical="center" wrapText="1"/>
    </xf>
    <xf numFmtId="164" fontId="18" fillId="0" borderId="2" xfId="1" applyNumberFormat="1" applyFont="1" applyBorder="1" applyAlignment="1">
      <alignment horizontal="center" vertical="center"/>
    </xf>
    <xf numFmtId="164" fontId="18" fillId="0" borderId="20" xfId="1" applyNumberFormat="1" applyFont="1" applyBorder="1" applyAlignment="1">
      <alignment horizontal="center" vertical="center"/>
    </xf>
    <xf numFmtId="0" fontId="4" fillId="10" borderId="3" xfId="0" applyFont="1" applyFill="1" applyBorder="1" applyAlignment="1">
      <alignment horizontal="center" vertical="center" textRotation="255"/>
    </xf>
    <xf numFmtId="0" fontId="4" fillId="10" borderId="65" xfId="0" applyFont="1" applyFill="1" applyBorder="1" applyAlignment="1">
      <alignment horizontal="center" vertical="center" textRotation="255"/>
    </xf>
    <xf numFmtId="14" fontId="19" fillId="0" borderId="45" xfId="1" applyNumberFormat="1" applyFont="1" applyBorder="1" applyAlignment="1">
      <alignment horizontal="center" vertical="center"/>
    </xf>
    <xf numFmtId="14" fontId="19" fillId="0" borderId="0" xfId="1" applyNumberFormat="1" applyFont="1" applyBorder="1" applyAlignment="1">
      <alignment horizontal="center" vertical="center"/>
    </xf>
    <xf numFmtId="14" fontId="19" fillId="0" borderId="43" xfId="1" applyNumberFormat="1" applyFont="1" applyBorder="1" applyAlignment="1">
      <alignment horizontal="center" vertical="center"/>
    </xf>
    <xf numFmtId="14" fontId="19" fillId="0" borderId="79" xfId="0" applyNumberFormat="1" applyFont="1" applyBorder="1" applyAlignment="1">
      <alignment horizontal="center" vertical="center"/>
    </xf>
    <xf numFmtId="14" fontId="19" fillId="0" borderId="62" xfId="0" applyNumberFormat="1" applyFont="1" applyBorder="1" applyAlignment="1">
      <alignment horizontal="center" vertical="center"/>
    </xf>
    <xf numFmtId="14" fontId="19" fillId="0" borderId="63" xfId="0" applyNumberFormat="1" applyFont="1" applyBorder="1" applyAlignment="1">
      <alignment horizontal="center" vertical="center"/>
    </xf>
    <xf numFmtId="0" fontId="0" fillId="5" borderId="67" xfId="0" applyFill="1" applyBorder="1" applyAlignment="1">
      <alignment horizontal="center"/>
    </xf>
    <xf numFmtId="0" fontId="0" fillId="5" borderId="73" xfId="0" applyFill="1" applyBorder="1" applyAlignment="1">
      <alignment horizontal="center"/>
    </xf>
    <xf numFmtId="0" fontId="0" fillId="5" borderId="69" xfId="0" applyFill="1" applyBorder="1" applyAlignment="1">
      <alignment horizontal="center"/>
    </xf>
    <xf numFmtId="0" fontId="0" fillId="5" borderId="74" xfId="0" applyFill="1" applyBorder="1" applyAlignment="1">
      <alignment horizontal="center"/>
    </xf>
    <xf numFmtId="0" fontId="18" fillId="0" borderId="8" xfId="0" applyFont="1" applyBorder="1" applyAlignment="1">
      <alignment horizontal="left" vertical="center" wrapText="1"/>
    </xf>
    <xf numFmtId="0" fontId="18" fillId="0" borderId="14" xfId="0" applyFont="1" applyBorder="1" applyAlignment="1">
      <alignment horizontal="left"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1" xfId="0" applyFont="1" applyBorder="1" applyAlignment="1">
      <alignment horizontal="center" vertical="center" wrapText="1"/>
    </xf>
    <xf numFmtId="0" fontId="18" fillId="0" borderId="17" xfId="0" applyFont="1" applyBorder="1" applyAlignment="1">
      <alignment horizontal="left" vertical="center" wrapText="1"/>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73" xfId="0" applyFont="1" applyFill="1" applyBorder="1" applyAlignment="1">
      <alignment horizontal="center" vertical="center"/>
    </xf>
    <xf numFmtId="0" fontId="15" fillId="5" borderId="69" xfId="0" applyFont="1" applyFill="1" applyBorder="1" applyAlignment="1">
      <alignment horizontal="center" vertical="center"/>
    </xf>
    <xf numFmtId="0" fontId="15" fillId="5" borderId="70" xfId="0" applyFont="1" applyFill="1" applyBorder="1" applyAlignment="1">
      <alignment horizontal="center" vertical="center"/>
    </xf>
    <xf numFmtId="0" fontId="15" fillId="5" borderId="74" xfId="0" applyFont="1" applyFill="1" applyBorder="1" applyAlignment="1">
      <alignment horizontal="center" vertical="center"/>
    </xf>
    <xf numFmtId="164" fontId="6" fillId="18" borderId="125" xfId="0" applyNumberFormat="1" applyFont="1" applyFill="1" applyBorder="1" applyAlignment="1">
      <alignment horizontal="center" vertical="center" wrapText="1"/>
    </xf>
    <xf numFmtId="164" fontId="6" fillId="18" borderId="0" xfId="0" applyNumberFormat="1" applyFont="1" applyFill="1" applyBorder="1" applyAlignment="1">
      <alignment horizontal="center" vertical="center" wrapText="1"/>
    </xf>
    <xf numFmtId="164" fontId="6" fillId="18" borderId="122" xfId="0" applyNumberFormat="1" applyFont="1" applyFill="1" applyBorder="1" applyAlignment="1">
      <alignment horizontal="center" vertical="center" wrapText="1"/>
    </xf>
    <xf numFmtId="164" fontId="6" fillId="0" borderId="15" xfId="0" applyNumberFormat="1"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164" fontId="6" fillId="0" borderId="19" xfId="0" applyNumberFormat="1" applyFont="1" applyFill="1" applyBorder="1" applyAlignment="1">
      <alignment horizontal="center" vertical="center" wrapText="1"/>
    </xf>
    <xf numFmtId="164" fontId="22" fillId="16" borderId="0" xfId="0" applyNumberFormat="1" applyFont="1" applyFill="1" applyBorder="1" applyAlignment="1">
      <alignment horizontal="center" vertical="center" wrapText="1"/>
    </xf>
    <xf numFmtId="164" fontId="22" fillId="16" borderId="122" xfId="0" applyNumberFormat="1" applyFont="1" applyFill="1" applyBorder="1" applyAlignment="1">
      <alignment horizontal="center" vertical="center" wrapText="1"/>
    </xf>
    <xf numFmtId="0" fontId="12" fillId="0" borderId="159"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164" fontId="22" fillId="16" borderId="125" xfId="0" applyNumberFormat="1" applyFont="1" applyFill="1" applyBorder="1" applyAlignment="1">
      <alignment horizontal="center" vertical="center"/>
    </xf>
    <xf numFmtId="164" fontId="22" fillId="16" borderId="0" xfId="0" applyNumberFormat="1" applyFont="1" applyFill="1" applyBorder="1" applyAlignment="1">
      <alignment horizontal="center" vertical="center"/>
    </xf>
    <xf numFmtId="164" fontId="22" fillId="16" borderId="125" xfId="0" applyNumberFormat="1" applyFont="1" applyFill="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77" xfId="0" applyFont="1" applyBorder="1" applyAlignment="1">
      <alignment horizontal="center" vertical="center"/>
    </xf>
    <xf numFmtId="0" fontId="6" fillId="0" borderId="3" xfId="0" applyFont="1" applyBorder="1" applyAlignment="1">
      <alignment horizontal="center" vertical="center"/>
    </xf>
    <xf numFmtId="0" fontId="6" fillId="0" borderId="65" xfId="0" applyFont="1" applyBorder="1" applyAlignment="1">
      <alignment horizontal="center" vertical="center"/>
    </xf>
    <xf numFmtId="0" fontId="6" fillId="0" borderId="144" xfId="0" applyFont="1" applyBorder="1" applyAlignment="1">
      <alignment horizontal="center" vertical="center"/>
    </xf>
    <xf numFmtId="0" fontId="21" fillId="0" borderId="142" xfId="0" applyFont="1" applyBorder="1" applyAlignment="1">
      <alignment horizontal="center" vertical="center" wrapText="1"/>
    </xf>
    <xf numFmtId="0" fontId="21" fillId="0" borderId="161" xfId="0" applyFont="1" applyBorder="1" applyAlignment="1">
      <alignment horizontal="center" vertical="center" wrapText="1"/>
    </xf>
    <xf numFmtId="0" fontId="12" fillId="2" borderId="106" xfId="0" applyFont="1" applyFill="1" applyBorder="1" applyAlignment="1">
      <alignment horizontal="center" vertical="center"/>
    </xf>
    <xf numFmtId="0" fontId="12" fillId="2" borderId="109" xfId="0" applyFont="1" applyFill="1" applyBorder="1" applyAlignment="1">
      <alignment horizontal="center" vertical="center"/>
    </xf>
    <xf numFmtId="0" fontId="5" fillId="0" borderId="0" xfId="0" applyFont="1" applyBorder="1" applyAlignment="1">
      <alignment horizontal="center"/>
    </xf>
    <xf numFmtId="0" fontId="5" fillId="0" borderId="111" xfId="0" applyFont="1" applyFill="1" applyBorder="1" applyAlignment="1">
      <alignment horizontal="center"/>
    </xf>
    <xf numFmtId="0" fontId="6" fillId="0" borderId="146" xfId="0" applyFont="1" applyBorder="1" applyAlignment="1">
      <alignment horizontal="center" vertical="center"/>
    </xf>
    <xf numFmtId="0" fontId="12" fillId="0" borderId="94" xfId="0" applyFont="1" applyBorder="1" applyAlignment="1">
      <alignment horizontal="center"/>
    </xf>
    <xf numFmtId="0" fontId="12" fillId="0" borderId="105" xfId="0" applyFont="1" applyBorder="1" applyAlignment="1">
      <alignment horizontal="center"/>
    </xf>
    <xf numFmtId="0" fontId="12" fillId="0" borderId="106" xfId="0" applyFont="1" applyBorder="1" applyAlignment="1">
      <alignment horizontal="center"/>
    </xf>
    <xf numFmtId="0" fontId="12" fillId="0" borderId="30" xfId="0" applyFont="1" applyBorder="1" applyAlignment="1">
      <alignment horizontal="center"/>
    </xf>
    <xf numFmtId="0" fontId="12" fillId="0" borderId="0" xfId="0" applyFont="1" applyBorder="1" applyAlignment="1">
      <alignment horizontal="center"/>
    </xf>
    <xf numFmtId="0" fontId="12" fillId="0" borderId="107" xfId="0" applyFont="1" applyBorder="1" applyAlignment="1">
      <alignment horizontal="center"/>
    </xf>
    <xf numFmtId="0" fontId="12" fillId="0" borderId="110" xfId="0" applyFont="1" applyBorder="1" applyAlignment="1">
      <alignment horizontal="center"/>
    </xf>
    <xf numFmtId="0" fontId="12" fillId="0" borderId="111" xfId="0" applyFont="1" applyBorder="1" applyAlignment="1">
      <alignment horizontal="center"/>
    </xf>
    <xf numFmtId="0" fontId="12" fillId="0" borderId="109" xfId="0" applyFont="1" applyBorder="1" applyAlignment="1">
      <alignment horizontal="center"/>
    </xf>
    <xf numFmtId="0" fontId="5" fillId="0" borderId="105" xfId="0" applyFont="1" applyFill="1" applyBorder="1" applyAlignment="1">
      <alignment horizontal="center" vertical="center"/>
    </xf>
    <xf numFmtId="0" fontId="16" fillId="0" borderId="105" xfId="0" applyFont="1" applyFill="1" applyBorder="1" applyAlignment="1">
      <alignment horizontal="center" vertical="center"/>
    </xf>
    <xf numFmtId="0" fontId="12" fillId="0" borderId="8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58" xfId="0" applyFont="1" applyBorder="1" applyAlignment="1">
      <alignment horizontal="center" vertical="center" wrapText="1"/>
    </xf>
    <xf numFmtId="164" fontId="6" fillId="0" borderId="2" xfId="0" applyNumberFormat="1" applyFont="1" applyFill="1" applyBorder="1" applyAlignment="1">
      <alignment horizontal="center" vertical="center" wrapText="1"/>
    </xf>
    <xf numFmtId="164" fontId="12" fillId="2" borderId="60" xfId="0" applyNumberFormat="1" applyFont="1" applyFill="1" applyBorder="1" applyAlignment="1">
      <alignment horizontal="center" vertical="center"/>
    </xf>
    <xf numFmtId="164" fontId="12" fillId="2" borderId="108" xfId="0" applyNumberFormat="1" applyFont="1" applyFill="1" applyBorder="1" applyAlignment="1">
      <alignment horizontal="center" vertical="center"/>
    </xf>
    <xf numFmtId="0" fontId="6" fillId="0" borderId="126"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16" xfId="0" applyFont="1" applyFill="1" applyBorder="1" applyAlignment="1">
      <alignment horizontal="center" vertical="center"/>
    </xf>
    <xf numFmtId="14" fontId="6" fillId="0" borderId="16" xfId="0" applyNumberFormat="1" applyFont="1" applyFill="1" applyBorder="1" applyAlignment="1">
      <alignment horizontal="center" vertical="center"/>
    </xf>
    <xf numFmtId="14" fontId="6" fillId="0" borderId="20" xfId="0" applyNumberFormat="1" applyFont="1" applyFill="1" applyBorder="1" applyAlignment="1">
      <alignment horizontal="center" vertical="center"/>
    </xf>
    <xf numFmtId="164" fontId="6" fillId="18" borderId="125" xfId="0" applyNumberFormat="1" applyFont="1" applyFill="1" applyBorder="1" applyAlignment="1">
      <alignment horizontal="center" vertical="center"/>
    </xf>
    <xf numFmtId="164" fontId="6" fillId="18" borderId="0"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wrapText="1"/>
    </xf>
    <xf numFmtId="164" fontId="6" fillId="0" borderId="64" xfId="0" applyNumberFormat="1" applyFont="1" applyFill="1" applyBorder="1" applyAlignment="1">
      <alignment horizontal="center" vertical="center" wrapText="1"/>
    </xf>
    <xf numFmtId="0" fontId="6" fillId="0" borderId="118" xfId="0" applyFont="1" applyFill="1" applyBorder="1" applyAlignment="1">
      <alignment horizontal="center" vertical="center"/>
    </xf>
    <xf numFmtId="0" fontId="6" fillId="0" borderId="128" xfId="0" applyFont="1" applyFill="1" applyBorder="1" applyAlignment="1">
      <alignment horizontal="center" vertical="center"/>
    </xf>
    <xf numFmtId="164" fontId="6" fillId="17" borderId="125" xfId="0" applyNumberFormat="1" applyFont="1" applyFill="1" applyBorder="1" applyAlignment="1">
      <alignment horizontal="center" vertical="center"/>
    </xf>
    <xf numFmtId="164" fontId="6" fillId="17" borderId="0" xfId="0" applyNumberFormat="1" applyFont="1" applyFill="1" applyBorder="1" applyAlignment="1">
      <alignment horizontal="center" vertical="center"/>
    </xf>
    <xf numFmtId="164" fontId="6" fillId="17" borderId="125" xfId="0" applyNumberFormat="1" applyFont="1" applyFill="1" applyBorder="1" applyAlignment="1">
      <alignment horizontal="center" vertical="center" wrapText="1"/>
    </xf>
    <xf numFmtId="164" fontId="6" fillId="17" borderId="0" xfId="0" applyNumberFormat="1" applyFont="1" applyFill="1" applyBorder="1" applyAlignment="1">
      <alignment horizontal="center" vertical="center" wrapText="1"/>
    </xf>
    <xf numFmtId="164" fontId="6" fillId="17" borderId="122" xfId="0" applyNumberFormat="1" applyFont="1" applyFill="1" applyBorder="1" applyAlignment="1">
      <alignment horizontal="center" vertical="center" wrapText="1"/>
    </xf>
    <xf numFmtId="14" fontId="6" fillId="0" borderId="65" xfId="0" applyNumberFormat="1" applyFont="1" applyFill="1" applyBorder="1" applyAlignment="1">
      <alignment horizontal="center" vertical="center"/>
    </xf>
    <xf numFmtId="0" fontId="0" fillId="0" borderId="0" xfId="0" applyFill="1" applyBorder="1" applyAlignment="1">
      <alignment horizontal="center" vertical="center"/>
    </xf>
    <xf numFmtId="0" fontId="23" fillId="0" borderId="30" xfId="0" applyFont="1" applyBorder="1" applyAlignment="1">
      <alignment horizontal="center"/>
    </xf>
    <xf numFmtId="0" fontId="23" fillId="0" borderId="0" xfId="0" applyFont="1" applyBorder="1" applyAlignment="1">
      <alignment horizontal="center"/>
    </xf>
    <xf numFmtId="0" fontId="23" fillId="0" borderId="107" xfId="0" applyFont="1" applyBorder="1" applyAlignment="1">
      <alignment horizontal="center"/>
    </xf>
    <xf numFmtId="0" fontId="23" fillId="0" borderId="110" xfId="0" applyFont="1" applyFill="1" applyBorder="1" applyAlignment="1">
      <alignment horizontal="center"/>
    </xf>
    <xf numFmtId="0" fontId="23" fillId="0" borderId="111" xfId="0" applyFont="1" applyFill="1" applyBorder="1" applyAlignment="1">
      <alignment horizontal="center"/>
    </xf>
    <xf numFmtId="0" fontId="23" fillId="0" borderId="109" xfId="0" applyFont="1" applyFill="1" applyBorder="1" applyAlignment="1">
      <alignment horizontal="center"/>
    </xf>
    <xf numFmtId="0" fontId="18" fillId="0" borderId="94" xfId="0" applyFont="1" applyBorder="1" applyAlignment="1">
      <alignment horizontal="center"/>
    </xf>
    <xf numFmtId="0" fontId="18" fillId="0" borderId="105" xfId="0" applyFont="1" applyBorder="1" applyAlignment="1">
      <alignment horizontal="center"/>
    </xf>
    <xf numFmtId="0" fontId="18" fillId="0" borderId="106" xfId="0" applyFont="1" applyBorder="1" applyAlignment="1">
      <alignment horizontal="center"/>
    </xf>
    <xf numFmtId="0" fontId="18" fillId="0" borderId="30" xfId="0" applyFont="1" applyBorder="1" applyAlignment="1">
      <alignment horizontal="center"/>
    </xf>
    <xf numFmtId="0" fontId="18" fillId="0" borderId="0" xfId="0" applyFont="1" applyBorder="1" applyAlignment="1">
      <alignment horizontal="center"/>
    </xf>
    <xf numFmtId="0" fontId="18" fillId="0" borderId="107" xfId="0" applyFont="1" applyBorder="1" applyAlignment="1">
      <alignment horizontal="center"/>
    </xf>
    <xf numFmtId="0" fontId="18" fillId="0" borderId="110" xfId="0" applyFont="1" applyBorder="1" applyAlignment="1">
      <alignment horizontal="center"/>
    </xf>
    <xf numFmtId="0" fontId="18" fillId="0" borderId="111" xfId="0" applyFont="1" applyBorder="1" applyAlignment="1">
      <alignment horizontal="center"/>
    </xf>
    <xf numFmtId="0" fontId="18" fillId="0" borderId="109" xfId="0" applyFont="1" applyBorder="1" applyAlignment="1">
      <alignment horizontal="center"/>
    </xf>
    <xf numFmtId="0" fontId="23" fillId="0" borderId="94" xfId="0" applyFont="1" applyFill="1" applyBorder="1" applyAlignment="1">
      <alignment horizontal="center" vertical="center"/>
    </xf>
    <xf numFmtId="0" fontId="23" fillId="0" borderId="105" xfId="0" applyFont="1" applyFill="1" applyBorder="1" applyAlignment="1">
      <alignment horizontal="center" vertical="center"/>
    </xf>
    <xf numFmtId="0" fontId="23" fillId="0" borderId="106" xfId="0" applyFont="1" applyFill="1" applyBorder="1" applyAlignment="1">
      <alignment horizontal="center" vertical="center"/>
    </xf>
    <xf numFmtId="9" fontId="18" fillId="2" borderId="106" xfId="0" applyNumberFormat="1" applyFont="1" applyFill="1" applyBorder="1" applyAlignment="1">
      <alignment horizontal="center" vertical="center"/>
    </xf>
    <xf numFmtId="9" fontId="18" fillId="2" borderId="109" xfId="0" applyNumberFormat="1" applyFont="1" applyFill="1" applyBorder="1" applyAlignment="1">
      <alignment horizontal="center" vertical="center"/>
    </xf>
    <xf numFmtId="0" fontId="18" fillId="2" borderId="60" xfId="0" applyFont="1" applyFill="1" applyBorder="1" applyAlignment="1">
      <alignment horizontal="center" vertical="center"/>
    </xf>
    <xf numFmtId="0" fontId="18" fillId="2" borderId="108"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85" xfId="0" applyFont="1" applyBorder="1" applyAlignment="1">
      <alignment horizontal="center" vertical="center"/>
    </xf>
    <xf numFmtId="0" fontId="18" fillId="0" borderId="24" xfId="0" applyFont="1" applyBorder="1" applyAlignment="1">
      <alignment horizontal="center"/>
    </xf>
    <xf numFmtId="0" fontId="18" fillId="0" borderId="25" xfId="0" applyFont="1" applyBorder="1" applyAlignment="1">
      <alignment horizontal="center"/>
    </xf>
    <xf numFmtId="0" fontId="18" fillId="0" borderId="85" xfId="0" applyFont="1" applyBorder="1" applyAlignment="1">
      <alignment horizontal="center"/>
    </xf>
    <xf numFmtId="0" fontId="19" fillId="0" borderId="60" xfId="0" applyFont="1" applyBorder="1" applyAlignment="1">
      <alignment horizontal="center" vertical="center"/>
    </xf>
    <xf numFmtId="0" fontId="19" fillId="0" borderId="140" xfId="0" applyFont="1" applyBorder="1" applyAlignment="1">
      <alignment horizontal="center" vertical="center"/>
    </xf>
    <xf numFmtId="0" fontId="19" fillId="0" borderId="108" xfId="0" applyFont="1" applyBorder="1" applyAlignment="1">
      <alignment horizontal="center" vertical="center"/>
    </xf>
    <xf numFmtId="0" fontId="18" fillId="0" borderId="94" xfId="0" applyFont="1" applyBorder="1" applyAlignment="1">
      <alignment horizontal="center" vertical="center" wrapText="1"/>
    </xf>
    <xf numFmtId="0" fontId="18" fillId="0" borderId="105" xfId="0" applyFont="1" applyBorder="1" applyAlignment="1">
      <alignment horizontal="center" vertical="center"/>
    </xf>
    <xf numFmtId="0" fontId="18" fillId="0" borderId="106"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107"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8" fillId="0" borderId="109" xfId="0" applyFont="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85" xfId="0" applyFont="1" applyFill="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21" fillId="0" borderId="130" xfId="0" applyFont="1" applyBorder="1" applyAlignment="1">
      <alignment horizontal="center" vertical="center" wrapText="1"/>
    </xf>
    <xf numFmtId="0" fontId="21" fillId="0" borderId="117" xfId="0" applyFont="1" applyBorder="1" applyAlignment="1">
      <alignment horizontal="center" vertical="center" wrapText="1"/>
    </xf>
    <xf numFmtId="0" fontId="21" fillId="0" borderId="236"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34" xfId="0" applyFont="1" applyBorder="1" applyAlignment="1">
      <alignment horizontal="center" vertical="center" wrapText="1"/>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21" fillId="0" borderId="123" xfId="0" applyFont="1" applyBorder="1" applyAlignment="1">
      <alignment horizontal="center" vertical="center" wrapText="1"/>
    </xf>
    <xf numFmtId="0" fontId="21" fillId="0" borderId="135" xfId="0" applyFont="1" applyBorder="1" applyAlignment="1">
      <alignment horizontal="center" vertical="center" wrapText="1"/>
    </xf>
    <xf numFmtId="0" fontId="6" fillId="0" borderId="20" xfId="0" applyFont="1" applyBorder="1" applyAlignment="1">
      <alignment horizontal="center" vertical="center"/>
    </xf>
    <xf numFmtId="0" fontId="21" fillId="0" borderId="136"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138"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164" fontId="6" fillId="0" borderId="144" xfId="0" applyNumberFormat="1" applyFont="1" applyFill="1" applyBorder="1" applyAlignment="1">
      <alignment horizontal="center" vertical="center" wrapText="1"/>
    </xf>
    <xf numFmtId="164" fontId="6" fillId="0" borderId="65" xfId="0"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wrapText="1"/>
    </xf>
    <xf numFmtId="0" fontId="6" fillId="0" borderId="145"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23" xfId="0" applyFont="1" applyFill="1" applyBorder="1" applyAlignment="1">
      <alignment horizontal="center" vertical="center"/>
    </xf>
    <xf numFmtId="164" fontId="6" fillId="0" borderId="3" xfId="0" applyNumberFormat="1" applyFont="1" applyFill="1" applyBorder="1" applyAlignment="1">
      <alignment horizontal="center" vertical="center" wrapText="1"/>
    </xf>
    <xf numFmtId="0" fontId="6" fillId="0" borderId="147" xfId="0" applyFont="1" applyFill="1" applyBorder="1" applyAlignment="1">
      <alignment horizontal="center" vertical="center"/>
    </xf>
    <xf numFmtId="164" fontId="6" fillId="0" borderId="146" xfId="0" applyNumberFormat="1" applyFont="1" applyFill="1" applyBorder="1" applyAlignment="1">
      <alignment horizontal="center" vertical="center" wrapText="1"/>
    </xf>
    <xf numFmtId="0" fontId="6" fillId="0" borderId="142" xfId="0" applyFont="1" applyFill="1" applyBorder="1" applyAlignment="1">
      <alignment horizontal="center" vertical="center"/>
    </xf>
    <xf numFmtId="9" fontId="0" fillId="0" borderId="0" xfId="0" applyNumberFormat="1" applyFill="1" applyBorder="1" applyAlignment="1">
      <alignment horizontal="center" vertical="center"/>
    </xf>
    <xf numFmtId="0" fontId="13" fillId="0" borderId="0" xfId="0" applyFont="1" applyFill="1" applyBorder="1" applyAlignment="1">
      <alignment horizontal="center" vertical="center"/>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09" xfId="0" applyFont="1" applyBorder="1" applyAlignment="1">
      <alignment horizontal="center" vertical="center" wrapText="1"/>
    </xf>
    <xf numFmtId="9" fontId="18" fillId="2" borderId="60" xfId="0" applyNumberFormat="1" applyFont="1" applyFill="1" applyBorder="1" applyAlignment="1">
      <alignment horizontal="center" vertical="center"/>
    </xf>
    <xf numFmtId="9" fontId="18" fillId="2" borderId="108" xfId="0" applyNumberFormat="1" applyFont="1" applyFill="1" applyBorder="1" applyAlignment="1">
      <alignment horizontal="center" vertical="center"/>
    </xf>
    <xf numFmtId="0" fontId="2" fillId="0" borderId="10" xfId="0" applyFont="1" applyBorder="1" applyAlignment="1">
      <alignment horizontal="center" vertical="center"/>
    </xf>
    <xf numFmtId="0" fontId="18" fillId="0" borderId="11" xfId="0" applyFont="1" applyBorder="1" applyAlignment="1">
      <alignment horizontal="center" vertical="center" wrapText="1"/>
    </xf>
    <xf numFmtId="0" fontId="18" fillId="19" borderId="160" xfId="2" applyFont="1" applyFill="1" applyBorder="1" applyAlignment="1">
      <alignment vertical="center" wrapText="1"/>
    </xf>
    <xf numFmtId="0" fontId="18" fillId="19" borderId="49" xfId="2" applyFont="1" applyFill="1" applyBorder="1" applyAlignment="1">
      <alignment vertical="center" wrapText="1"/>
    </xf>
    <xf numFmtId="0" fontId="18" fillId="19" borderId="157" xfId="2" applyFont="1" applyFill="1" applyBorder="1" applyAlignment="1">
      <alignment vertical="center" wrapText="1"/>
    </xf>
    <xf numFmtId="0" fontId="18" fillId="19" borderId="18" xfId="2" applyFont="1" applyFill="1" applyBorder="1" applyAlignment="1">
      <alignment vertical="center" wrapText="1"/>
    </xf>
    <xf numFmtId="0" fontId="18" fillId="19" borderId="62" xfId="2" applyFont="1" applyFill="1" applyBorder="1" applyAlignment="1">
      <alignment vertical="center" wrapText="1"/>
    </xf>
    <xf numFmtId="0" fontId="18" fillId="19" borderId="115" xfId="2" applyFont="1" applyFill="1" applyBorder="1" applyAlignment="1">
      <alignment vertical="center" wrapText="1"/>
    </xf>
    <xf numFmtId="0" fontId="0" fillId="0" borderId="148" xfId="0" applyBorder="1" applyAlignment="1">
      <alignment horizontal="center"/>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2" fillId="0" borderId="7" xfId="0" applyFont="1" applyBorder="1" applyAlignment="1">
      <alignment horizontal="center" vertical="center"/>
    </xf>
    <xf numFmtId="0" fontId="18" fillId="0" borderId="157" xfId="0" applyFont="1" applyBorder="1" applyAlignment="1">
      <alignment horizontal="center" vertical="center" wrapText="1"/>
    </xf>
    <xf numFmtId="0" fontId="18" fillId="19" borderId="49" xfId="2" applyFont="1" applyFill="1" applyBorder="1" applyAlignment="1">
      <alignment wrapText="1"/>
    </xf>
    <xf numFmtId="164" fontId="19" fillId="16" borderId="2" xfId="0" applyNumberFormat="1" applyFont="1" applyFill="1" applyBorder="1" applyAlignment="1">
      <alignment horizontal="center" vertical="center"/>
    </xf>
    <xf numFmtId="164" fontId="19" fillId="16" borderId="19" xfId="0" applyNumberFormat="1" applyFont="1" applyFill="1" applyBorder="1" applyAlignment="1">
      <alignment horizontal="center" vertical="center"/>
    </xf>
    <xf numFmtId="0" fontId="18" fillId="0" borderId="158" xfId="0" applyFont="1" applyBorder="1" applyAlignment="1">
      <alignment horizontal="center"/>
    </xf>
    <xf numFmtId="0" fontId="18" fillId="0" borderId="142" xfId="0" applyFont="1" applyBorder="1" applyAlignment="1">
      <alignment horizontal="center"/>
    </xf>
    <xf numFmtId="164" fontId="17" fillId="17" borderId="15" xfId="0" applyNumberFormat="1" applyFont="1" applyFill="1" applyBorder="1" applyAlignment="1">
      <alignment horizontal="center" vertical="center"/>
    </xf>
    <xf numFmtId="164" fontId="17" fillId="17" borderId="16" xfId="0" applyNumberFormat="1" applyFont="1" applyFill="1" applyBorder="1" applyAlignment="1">
      <alignment horizontal="center" vertical="center"/>
    </xf>
    <xf numFmtId="164" fontId="17" fillId="17" borderId="19" xfId="0" applyNumberFormat="1" applyFont="1" applyFill="1" applyBorder="1" applyAlignment="1">
      <alignment horizontal="center" vertical="center"/>
    </xf>
    <xf numFmtId="164" fontId="19" fillId="18" borderId="15" xfId="0" applyNumberFormat="1" applyFont="1" applyFill="1" applyBorder="1" applyAlignment="1">
      <alignment horizontal="center" vertical="center"/>
    </xf>
    <xf numFmtId="164" fontId="19" fillId="18" borderId="16" xfId="0" applyNumberFormat="1" applyFont="1" applyFill="1" applyBorder="1" applyAlignment="1">
      <alignment horizontal="center" vertical="center"/>
    </xf>
    <xf numFmtId="164" fontId="19" fillId="18" borderId="19" xfId="0" applyNumberFormat="1" applyFont="1" applyFill="1" applyBorder="1" applyAlignment="1">
      <alignment horizontal="center" vertical="center"/>
    </xf>
    <xf numFmtId="164" fontId="19" fillId="0" borderId="159" xfId="0" applyNumberFormat="1" applyFont="1" applyBorder="1" applyAlignment="1">
      <alignment horizontal="center" vertical="center"/>
    </xf>
    <xf numFmtId="0" fontId="19" fillId="0" borderId="159" xfId="0" applyFont="1" applyBorder="1" applyAlignment="1">
      <alignment horizontal="center" vertical="center"/>
    </xf>
    <xf numFmtId="164" fontId="17" fillId="17" borderId="2" xfId="0" applyNumberFormat="1" applyFont="1" applyFill="1" applyBorder="1" applyAlignment="1">
      <alignment horizontal="center" vertical="center"/>
    </xf>
    <xf numFmtId="14" fontId="19" fillId="0" borderId="16" xfId="0" applyNumberFormat="1" applyFont="1" applyBorder="1" applyAlignment="1">
      <alignment horizontal="center" vertical="center"/>
    </xf>
    <xf numFmtId="14" fontId="19" fillId="0" borderId="20" xfId="0" applyNumberFormat="1" applyFont="1" applyBorder="1" applyAlignment="1">
      <alignment horizontal="center" vertical="center"/>
    </xf>
    <xf numFmtId="164" fontId="19" fillId="18" borderId="2" xfId="0" applyNumberFormat="1" applyFont="1" applyFill="1" applyBorder="1" applyAlignment="1">
      <alignment horizontal="center" vertical="center"/>
    </xf>
    <xf numFmtId="14" fontId="19" fillId="0" borderId="65" xfId="0" applyNumberFormat="1" applyFont="1" applyBorder="1" applyAlignment="1">
      <alignment horizontal="center" vertical="center"/>
    </xf>
    <xf numFmtId="164" fontId="19" fillId="0" borderId="81" xfId="0" applyNumberFormat="1" applyFont="1" applyBorder="1" applyAlignment="1">
      <alignment horizontal="center" vertical="center"/>
    </xf>
    <xf numFmtId="164" fontId="19" fillId="18" borderId="20" xfId="0" applyNumberFormat="1" applyFont="1" applyFill="1" applyBorder="1" applyAlignment="1">
      <alignment horizontal="center" vertical="center"/>
    </xf>
    <xf numFmtId="0" fontId="18" fillId="0" borderId="160" xfId="2" applyFont="1" applyBorder="1" applyAlignment="1">
      <alignment vertical="center" wrapText="1"/>
    </xf>
    <xf numFmtId="0" fontId="18" fillId="0" borderId="49" xfId="2" applyFont="1" applyBorder="1" applyAlignment="1">
      <alignment vertical="center" wrapText="1"/>
    </xf>
    <xf numFmtId="0" fontId="18" fillId="0" borderId="157" xfId="2" applyFont="1" applyBorder="1" applyAlignment="1">
      <alignment vertical="center" wrapText="1"/>
    </xf>
    <xf numFmtId="164" fontId="19" fillId="16" borderId="15" xfId="0" applyNumberFormat="1" applyFont="1" applyFill="1" applyBorder="1" applyAlignment="1">
      <alignment horizontal="center" vertical="center"/>
    </xf>
    <xf numFmtId="164" fontId="19" fillId="16" borderId="16" xfId="0" applyNumberFormat="1" applyFont="1" applyFill="1" applyBorder="1" applyAlignment="1">
      <alignment horizontal="center" vertical="center"/>
    </xf>
    <xf numFmtId="0" fontId="18" fillId="0" borderId="18" xfId="2" applyFont="1" applyBorder="1" applyAlignment="1">
      <alignment vertical="center" wrapText="1"/>
    </xf>
    <xf numFmtId="0" fontId="18" fillId="0" borderId="62" xfId="2" applyFont="1" applyBorder="1" applyAlignment="1">
      <alignment vertical="center" wrapText="1"/>
    </xf>
    <xf numFmtId="0" fontId="18" fillId="0" borderId="115" xfId="2" applyFont="1" applyBorder="1" applyAlignment="1">
      <alignment vertical="center" wrapText="1"/>
    </xf>
    <xf numFmtId="0" fontId="19" fillId="0" borderId="82" xfId="0" applyFont="1" applyBorder="1" applyAlignment="1">
      <alignment horizontal="center" vertical="center"/>
    </xf>
    <xf numFmtId="0" fontId="18" fillId="0" borderId="161" xfId="0" applyFont="1" applyBorder="1" applyAlignment="1">
      <alignment horizontal="center"/>
    </xf>
    <xf numFmtId="0" fontId="19" fillId="0" borderId="42" xfId="0" applyFont="1" applyBorder="1" applyAlignment="1">
      <alignment horizontal="center"/>
    </xf>
    <xf numFmtId="0" fontId="19" fillId="0" borderId="76" xfId="0" applyFont="1" applyBorder="1" applyAlignment="1">
      <alignment horizontal="center"/>
    </xf>
    <xf numFmtId="0" fontId="2" fillId="0" borderId="64" xfId="0" applyFont="1" applyBorder="1" applyAlignment="1">
      <alignment horizontal="center" vertical="center"/>
    </xf>
    <xf numFmtId="0" fontId="18" fillId="0" borderId="21" xfId="2" applyFont="1" applyBorder="1" applyAlignment="1">
      <alignment vertical="center" wrapText="1"/>
    </xf>
    <xf numFmtId="0" fontId="18" fillId="19" borderId="63" xfId="2" applyFont="1" applyFill="1" applyBorder="1" applyAlignment="1">
      <alignment vertical="center" wrapText="1"/>
    </xf>
    <xf numFmtId="164" fontId="19" fillId="16" borderId="20" xfId="0" applyNumberFormat="1" applyFont="1" applyFill="1" applyBorder="1" applyAlignment="1">
      <alignment horizontal="center" vertical="center"/>
    </xf>
    <xf numFmtId="164" fontId="17" fillId="17" borderId="20" xfId="0" applyNumberFormat="1" applyFont="1" applyFill="1" applyBorder="1" applyAlignment="1">
      <alignment horizontal="center" vertical="center"/>
    </xf>
    <xf numFmtId="0" fontId="18" fillId="0" borderId="60" xfId="0" applyFont="1" applyBorder="1" applyAlignment="1">
      <alignment horizontal="center"/>
    </xf>
    <xf numFmtId="0" fontId="18" fillId="0" borderId="140" xfId="0" applyFont="1" applyBorder="1" applyAlignment="1">
      <alignment horizontal="center"/>
    </xf>
    <xf numFmtId="0" fontId="18" fillId="0" borderId="108" xfId="0" applyFont="1" applyBorder="1" applyAlignment="1">
      <alignment horizontal="center"/>
    </xf>
    <xf numFmtId="0" fontId="23" fillId="0" borderId="30" xfId="0" applyFont="1" applyBorder="1" applyAlignment="1">
      <alignment horizontal="center" vertical="center"/>
    </xf>
    <xf numFmtId="0" fontId="23" fillId="0" borderId="0" xfId="0" applyFont="1" applyBorder="1" applyAlignment="1">
      <alignment horizontal="center" vertical="center"/>
    </xf>
    <xf numFmtId="0" fontId="23" fillId="0" borderId="107" xfId="0" applyFont="1" applyBorder="1" applyAlignment="1">
      <alignment horizontal="center" vertical="center"/>
    </xf>
    <xf numFmtId="0" fontId="3" fillId="0" borderId="94"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09" xfId="0" applyFont="1" applyBorder="1" applyAlignment="1">
      <alignment horizontal="center" vertical="center" wrapText="1"/>
    </xf>
    <xf numFmtId="0" fontId="13" fillId="2" borderId="94" xfId="0" applyFont="1" applyFill="1" applyBorder="1" applyAlignment="1">
      <alignment horizontal="center" vertical="center"/>
    </xf>
    <xf numFmtId="0" fontId="13" fillId="2" borderId="105" xfId="0" applyFont="1" applyFill="1" applyBorder="1" applyAlignment="1">
      <alignment horizontal="center" vertical="center"/>
    </xf>
    <xf numFmtId="0" fontId="0" fillId="0" borderId="94" xfId="0" applyBorder="1" applyAlignment="1">
      <alignment horizontal="center"/>
    </xf>
    <xf numFmtId="0" fontId="0" fillId="0" borderId="105"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3" fillId="2" borderId="110" xfId="0" applyFont="1" applyFill="1" applyBorder="1" applyAlignment="1">
      <alignment horizontal="center" vertical="center"/>
    </xf>
    <xf numFmtId="0" fontId="13" fillId="2" borderId="111" xfId="0" applyFont="1" applyFill="1" applyBorder="1" applyAlignment="1">
      <alignment horizontal="center" vertical="center"/>
    </xf>
    <xf numFmtId="0" fontId="25" fillId="0" borderId="105" xfId="0" applyFont="1" applyFill="1" applyBorder="1" applyAlignment="1">
      <alignment horizontal="center" vertical="center"/>
    </xf>
    <xf numFmtId="0" fontId="18" fillId="0" borderId="12" xfId="0" applyFont="1" applyBorder="1" applyAlignment="1">
      <alignment horizontal="center" vertical="center" wrapText="1"/>
    </xf>
    <xf numFmtId="0" fontId="3" fillId="0" borderId="12" xfId="0" applyFont="1" applyBorder="1" applyAlignment="1">
      <alignment horizontal="center" vertical="center" wrapText="1"/>
    </xf>
    <xf numFmtId="164" fontId="4" fillId="18" borderId="125" xfId="0" applyNumberFormat="1" applyFont="1" applyFill="1" applyBorder="1" applyAlignment="1">
      <alignment horizontal="center" vertical="center"/>
    </xf>
    <xf numFmtId="164" fontId="4" fillId="18" borderId="0" xfId="0" applyNumberFormat="1" applyFont="1" applyFill="1" applyBorder="1" applyAlignment="1">
      <alignment horizontal="center" vertical="center"/>
    </xf>
    <xf numFmtId="164" fontId="4" fillId="18" borderId="122" xfId="0" applyNumberFormat="1" applyFont="1" applyFill="1" applyBorder="1" applyAlignment="1">
      <alignment horizontal="center" vertical="center"/>
    </xf>
    <xf numFmtId="164" fontId="4" fillId="0" borderId="125" xfId="0" applyNumberFormat="1" applyFont="1" applyBorder="1" applyAlignment="1">
      <alignment horizontal="center" vertical="center"/>
    </xf>
    <xf numFmtId="164" fontId="4" fillId="0" borderId="0" xfId="0" applyNumberFormat="1" applyFont="1" applyBorder="1" applyAlignment="1">
      <alignment horizontal="center" vertical="center"/>
    </xf>
    <xf numFmtId="164" fontId="4" fillId="0" borderId="122" xfId="0" applyNumberFormat="1" applyFont="1" applyBorder="1" applyAlignment="1">
      <alignment horizontal="center" vertic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9" xfId="0" applyFont="1" applyBorder="1" applyAlignment="1">
      <alignment horizontal="center"/>
    </xf>
    <xf numFmtId="0" fontId="3" fillId="0" borderId="2" xfId="0" applyFont="1" applyBorder="1" applyAlignment="1">
      <alignment horizontal="center"/>
    </xf>
    <xf numFmtId="0" fontId="4" fillId="0" borderId="181" xfId="0" applyFont="1" applyBorder="1" applyAlignment="1">
      <alignment horizontal="center" vertical="center" wrapText="1"/>
    </xf>
    <xf numFmtId="0" fontId="3" fillId="19" borderId="12" xfId="0" applyFont="1" applyFill="1" applyBorder="1" applyAlignment="1">
      <alignment horizontal="left" vertical="center" wrapText="1"/>
    </xf>
    <xf numFmtId="0" fontId="3" fillId="19" borderId="18" xfId="0" applyFont="1" applyFill="1" applyBorder="1" applyAlignment="1">
      <alignment horizontal="left" vertical="center" wrapText="1"/>
    </xf>
    <xf numFmtId="0" fontId="3" fillId="19" borderId="115" xfId="0" applyFont="1" applyFill="1" applyBorder="1" applyAlignment="1">
      <alignment horizontal="left" vertical="center" wrapText="1"/>
    </xf>
    <xf numFmtId="164" fontId="4" fillId="16" borderId="125" xfId="0" applyNumberFormat="1" applyFont="1" applyFill="1" applyBorder="1" applyAlignment="1">
      <alignment horizontal="center" vertical="center"/>
    </xf>
    <xf numFmtId="164" fontId="4" fillId="16" borderId="122" xfId="0" applyNumberFormat="1" applyFont="1" applyFill="1" applyBorder="1" applyAlignment="1">
      <alignment horizontal="center" vertical="center"/>
    </xf>
    <xf numFmtId="10" fontId="4" fillId="17" borderId="125" xfId="0" applyNumberFormat="1" applyFont="1" applyFill="1" applyBorder="1" applyAlignment="1">
      <alignment horizontal="center" vertical="center"/>
    </xf>
    <xf numFmtId="10" fontId="4" fillId="17" borderId="122" xfId="0" applyNumberFormat="1" applyFont="1" applyFill="1" applyBorder="1" applyAlignment="1">
      <alignment horizontal="center" vertical="center"/>
    </xf>
    <xf numFmtId="14" fontId="4" fillId="0" borderId="2"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164" fontId="4" fillId="18" borderId="45"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14" fontId="4" fillId="0" borderId="16" xfId="0" applyNumberFormat="1" applyFont="1" applyBorder="1" applyAlignment="1">
      <alignment horizontal="center" vertical="center"/>
    </xf>
    <xf numFmtId="14" fontId="4" fillId="0" borderId="20" xfId="0" applyNumberFormat="1" applyFont="1" applyBorder="1" applyAlignment="1">
      <alignment horizontal="center" vertical="center"/>
    </xf>
    <xf numFmtId="164" fontId="4" fillId="0" borderId="45" xfId="0" applyNumberFormat="1" applyFont="1" applyBorder="1" applyAlignment="1">
      <alignment horizontal="center" vertical="center"/>
    </xf>
    <xf numFmtId="0" fontId="3" fillId="19" borderId="62" xfId="0" applyFont="1" applyFill="1" applyBorder="1" applyAlignment="1">
      <alignment horizontal="left" vertical="center" wrapText="1"/>
    </xf>
    <xf numFmtId="164" fontId="4" fillId="16" borderId="0" xfId="0" applyNumberFormat="1" applyFont="1" applyFill="1" applyBorder="1" applyAlignment="1">
      <alignment horizontal="center" vertical="center"/>
    </xf>
    <xf numFmtId="10" fontId="4" fillId="17" borderId="0" xfId="0" applyNumberFormat="1" applyFont="1" applyFill="1" applyBorder="1" applyAlignment="1">
      <alignment horizontal="center" vertical="center"/>
    </xf>
    <xf numFmtId="0" fontId="4" fillId="0" borderId="180"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164" fontId="4" fillId="16" borderId="45" xfId="0" applyNumberFormat="1" applyFont="1" applyFill="1" applyBorder="1" applyAlignment="1">
      <alignment horizontal="center" vertical="center"/>
    </xf>
    <xf numFmtId="10" fontId="4" fillId="17" borderId="45" xfId="0" applyNumberFormat="1" applyFont="1" applyFill="1" applyBorder="1" applyAlignment="1">
      <alignment horizontal="center" vertical="center"/>
    </xf>
    <xf numFmtId="0" fontId="3" fillId="0" borderId="12" xfId="0" applyFont="1" applyBorder="1" applyAlignment="1">
      <alignment horizontal="left" vertical="center" wrapText="1"/>
    </xf>
    <xf numFmtId="164" fontId="4" fillId="0" borderId="125"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122" xfId="0" applyNumberFormat="1" applyFont="1" applyBorder="1" applyAlignment="1">
      <alignment horizontal="center" vertical="center" wrapText="1"/>
    </xf>
    <xf numFmtId="0" fontId="3" fillId="0" borderId="18" xfId="0" applyFont="1" applyBorder="1" applyAlignment="1">
      <alignment horizontal="left" vertical="center" wrapText="1"/>
    </xf>
    <xf numFmtId="0" fontId="3" fillId="0" borderId="62" xfId="0" applyFont="1" applyBorder="1" applyAlignment="1">
      <alignment horizontal="left" vertical="center" wrapText="1"/>
    </xf>
    <xf numFmtId="0" fontId="3" fillId="0" borderId="115" xfId="0" applyFont="1" applyBorder="1" applyAlignment="1">
      <alignment horizontal="left" vertical="center" wrapText="1"/>
    </xf>
    <xf numFmtId="0" fontId="19" fillId="0" borderId="76" xfId="0" applyFont="1" applyBorder="1" applyAlignment="1">
      <alignment horizontal="center" vertical="center"/>
    </xf>
    <xf numFmtId="0" fontId="4" fillId="0" borderId="182" xfId="0" applyFont="1" applyBorder="1" applyAlignment="1">
      <alignment horizontal="center" vertical="center" wrapText="1"/>
    </xf>
    <xf numFmtId="0" fontId="3" fillId="19" borderId="63" xfId="0" applyFont="1" applyFill="1" applyBorder="1" applyAlignment="1">
      <alignment horizontal="left" vertical="center" wrapText="1"/>
    </xf>
    <xf numFmtId="164" fontId="4" fillId="16" borderId="43" xfId="0" applyNumberFormat="1" applyFont="1" applyFill="1" applyBorder="1" applyAlignment="1">
      <alignment horizontal="center" vertical="center"/>
    </xf>
    <xf numFmtId="10" fontId="4" fillId="17" borderId="43" xfId="0" applyNumberFormat="1" applyFont="1" applyFill="1" applyBorder="1" applyAlignment="1">
      <alignment horizontal="center" vertical="center"/>
    </xf>
    <xf numFmtId="164" fontId="4" fillId="18" borderId="43" xfId="0" applyNumberFormat="1" applyFont="1" applyFill="1" applyBorder="1" applyAlignment="1">
      <alignment horizontal="center" vertical="center"/>
    </xf>
    <xf numFmtId="164" fontId="4" fillId="0" borderId="43" xfId="0" applyNumberFormat="1" applyFont="1" applyBorder="1" applyAlignment="1">
      <alignment horizontal="center" vertical="center"/>
    </xf>
    <xf numFmtId="0" fontId="3" fillId="0" borderId="20" xfId="0" applyFont="1" applyBorder="1" applyAlignment="1">
      <alignment horizont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107"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09" xfId="0" applyFont="1" applyBorder="1" applyAlignment="1">
      <alignment horizontal="center" vertical="center"/>
    </xf>
    <xf numFmtId="0" fontId="21" fillId="0" borderId="141" xfId="0" applyFont="1" applyBorder="1" applyAlignment="1">
      <alignment horizontal="center" vertical="center" wrapText="1"/>
    </xf>
    <xf numFmtId="0" fontId="21" fillId="0" borderId="143" xfId="0" applyFont="1" applyBorder="1" applyAlignment="1">
      <alignment horizontal="center" vertical="center" wrapText="1"/>
    </xf>
    <xf numFmtId="0" fontId="21" fillId="0" borderId="124"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21" xfId="0" applyFont="1" applyBorder="1" applyAlignment="1">
      <alignment horizontal="center" vertical="center" wrapText="1"/>
    </xf>
    <xf numFmtId="9" fontId="22" fillId="16" borderId="0" xfId="0" applyNumberFormat="1" applyFont="1" applyFill="1" applyBorder="1" applyAlignment="1">
      <alignment horizontal="center" vertical="center" wrapText="1"/>
    </xf>
    <xf numFmtId="9" fontId="22" fillId="16" borderId="122" xfId="0" applyNumberFormat="1" applyFont="1" applyFill="1" applyBorder="1" applyAlignment="1">
      <alignment horizontal="center" vertical="center" wrapText="1"/>
    </xf>
    <xf numFmtId="0" fontId="6" fillId="0" borderId="158" xfId="0" applyFont="1" applyFill="1" applyBorder="1" applyAlignment="1">
      <alignment horizontal="center" vertical="center"/>
    </xf>
    <xf numFmtId="14" fontId="6" fillId="0" borderId="2" xfId="0" applyNumberFormat="1" applyFont="1" applyFill="1" applyBorder="1" applyAlignment="1">
      <alignment horizontal="center" vertical="center"/>
    </xf>
    <xf numFmtId="164" fontId="6" fillId="0" borderId="81" xfId="0" applyNumberFormat="1" applyFont="1" applyFill="1" applyBorder="1" applyAlignment="1">
      <alignment horizontal="center" vertical="center" wrapText="1"/>
    </xf>
    <xf numFmtId="164" fontId="6" fillId="0" borderId="159" xfId="0" applyNumberFormat="1" applyFont="1" applyFill="1" applyBorder="1" applyAlignment="1">
      <alignment horizontal="center" vertical="center" wrapText="1"/>
    </xf>
    <xf numFmtId="9" fontId="22" fillId="16" borderId="125" xfId="0" applyNumberFormat="1" applyFont="1" applyFill="1" applyBorder="1" applyAlignment="1">
      <alignment horizontal="center" vertical="center" wrapText="1"/>
    </xf>
    <xf numFmtId="0" fontId="6" fillId="0" borderId="161" xfId="0" applyFont="1" applyFill="1" applyBorder="1" applyAlignment="1">
      <alignment horizontal="center" vertical="center"/>
    </xf>
    <xf numFmtId="9" fontId="22" fillId="16" borderId="125" xfId="0" applyNumberFormat="1" applyFont="1" applyFill="1" applyBorder="1" applyAlignment="1">
      <alignment horizontal="center" vertical="center"/>
    </xf>
    <xf numFmtId="9" fontId="22" fillId="16" borderId="0" xfId="0" applyNumberFormat="1" applyFont="1" applyFill="1" applyBorder="1" applyAlignment="1">
      <alignment horizontal="center" vertical="center"/>
    </xf>
    <xf numFmtId="164" fontId="6" fillId="0" borderId="82" xfId="0" applyNumberFormat="1" applyFont="1" applyFill="1" applyBorder="1" applyAlignment="1">
      <alignment horizontal="center" vertical="center" wrapText="1"/>
    </xf>
    <xf numFmtId="164" fontId="12" fillId="2" borderId="106" xfId="0" applyNumberFormat="1" applyFont="1" applyFill="1" applyBorder="1" applyAlignment="1">
      <alignment horizontal="center" vertical="center"/>
    </xf>
    <xf numFmtId="164" fontId="12" fillId="2" borderId="109" xfId="0" applyNumberFormat="1" applyFont="1" applyFill="1" applyBorder="1" applyAlignment="1">
      <alignment horizontal="center" vertical="center"/>
    </xf>
    <xf numFmtId="0" fontId="5" fillId="0" borderId="30" xfId="0" applyFont="1" applyBorder="1" applyAlignment="1">
      <alignment horizontal="center"/>
    </xf>
    <xf numFmtId="0" fontId="5" fillId="0" borderId="107" xfId="0" applyFont="1" applyBorder="1" applyAlignment="1">
      <alignment horizontal="center"/>
    </xf>
    <xf numFmtId="0" fontId="5" fillId="0" borderId="110" xfId="0" applyFont="1" applyFill="1" applyBorder="1" applyAlignment="1">
      <alignment horizontal="center"/>
    </xf>
    <xf numFmtId="0" fontId="5" fillId="0" borderId="109" xfId="0" applyFont="1" applyFill="1" applyBorder="1" applyAlignment="1">
      <alignment horizontal="center"/>
    </xf>
    <xf numFmtId="0" fontId="21" fillId="0" borderId="170" xfId="0" applyFont="1" applyBorder="1" applyAlignment="1">
      <alignment horizontal="left" vertical="center" wrapText="1"/>
    </xf>
    <xf numFmtId="0" fontId="21" fillId="0" borderId="174" xfId="0" applyFont="1" applyBorder="1" applyAlignment="1">
      <alignment horizontal="left" vertical="center" wrapText="1"/>
    </xf>
    <xf numFmtId="0" fontId="5" fillId="0" borderId="94" xfId="0" applyFont="1" applyFill="1" applyBorder="1" applyAlignment="1">
      <alignment horizontal="center" vertical="center"/>
    </xf>
    <xf numFmtId="0" fontId="16" fillId="0" borderId="106" xfId="0" applyFont="1" applyFill="1" applyBorder="1" applyAlignment="1">
      <alignment horizontal="center" vertical="center"/>
    </xf>
    <xf numFmtId="164" fontId="6" fillId="0" borderId="173" xfId="0" applyNumberFormat="1" applyFont="1" applyFill="1" applyBorder="1" applyAlignment="1">
      <alignment horizontal="center" vertical="center" wrapText="1"/>
    </xf>
    <xf numFmtId="164" fontId="6" fillId="0" borderId="176" xfId="0" applyNumberFormat="1" applyFont="1" applyFill="1" applyBorder="1" applyAlignment="1">
      <alignment horizontal="center" vertical="center" wrapText="1"/>
    </xf>
    <xf numFmtId="0" fontId="6" fillId="0" borderId="168" xfId="0" applyFont="1" applyFill="1" applyBorder="1" applyAlignment="1">
      <alignment horizontal="center" vertical="center"/>
    </xf>
    <xf numFmtId="0" fontId="21" fillId="0" borderId="168" xfId="0" applyFont="1" applyBorder="1" applyAlignment="1">
      <alignment horizontal="center" vertical="center" wrapText="1"/>
    </xf>
    <xf numFmtId="0" fontId="21" fillId="0" borderId="169" xfId="0" applyFont="1" applyBorder="1" applyAlignment="1">
      <alignment horizontal="left" vertical="center" wrapText="1"/>
    </xf>
    <xf numFmtId="0" fontId="21" fillId="0" borderId="141" xfId="0" applyFont="1" applyBorder="1" applyAlignment="1">
      <alignment horizontal="left" vertical="center" wrapText="1"/>
    </xf>
    <xf numFmtId="14" fontId="6" fillId="0" borderId="3" xfId="0" applyNumberFormat="1" applyFont="1" applyFill="1" applyBorder="1" applyAlignment="1">
      <alignment horizontal="center" vertical="center"/>
    </xf>
    <xf numFmtId="0" fontId="6" fillId="0" borderId="177" xfId="0" applyFont="1" applyFill="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21" fillId="0" borderId="177" xfId="0" applyFont="1" applyBorder="1" applyAlignment="1">
      <alignment horizontal="center" vertical="center" wrapText="1"/>
    </xf>
    <xf numFmtId="164" fontId="6" fillId="0" borderId="179" xfId="0" applyNumberFormat="1" applyFont="1" applyFill="1" applyBorder="1" applyAlignment="1">
      <alignment horizontal="center" vertical="center" wrapText="1"/>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23" fillId="0" borderId="94" xfId="0" applyFont="1" applyFill="1" applyBorder="1" applyAlignment="1">
      <alignment horizontal="center" vertical="center" wrapText="1"/>
    </xf>
    <xf numFmtId="0" fontId="23" fillId="0" borderId="105" xfId="0" applyFont="1" applyFill="1" applyBorder="1" applyAlignment="1">
      <alignment horizontal="center" vertical="center" wrapText="1"/>
    </xf>
    <xf numFmtId="0" fontId="23" fillId="0" borderId="106" xfId="0" applyFont="1" applyFill="1" applyBorder="1" applyAlignment="1">
      <alignment horizontal="center" vertical="center" wrapText="1"/>
    </xf>
    <xf numFmtId="10" fontId="40" fillId="0" borderId="190" xfId="0" applyNumberFormat="1" applyFont="1" applyBorder="1" applyAlignment="1">
      <alignment horizontal="center" vertical="center" wrapText="1"/>
    </xf>
    <xf numFmtId="10" fontId="40" fillId="0" borderId="188" xfId="0" applyNumberFormat="1" applyFont="1" applyBorder="1" applyAlignment="1">
      <alignment horizontal="center" vertical="center" wrapText="1"/>
    </xf>
    <xf numFmtId="10" fontId="40" fillId="0" borderId="189" xfId="0" applyNumberFormat="1" applyFont="1" applyBorder="1" applyAlignment="1">
      <alignment horizontal="center" vertical="center" wrapText="1"/>
    </xf>
    <xf numFmtId="0" fontId="18" fillId="0" borderId="187" xfId="0" applyFont="1" applyBorder="1" applyAlignment="1">
      <alignment horizontal="center" vertical="center" wrapText="1"/>
    </xf>
    <xf numFmtId="0" fontId="18" fillId="0" borderId="188" xfId="0" applyFont="1" applyBorder="1" applyAlignment="1">
      <alignment horizontal="center" vertical="center" wrapText="1"/>
    </xf>
    <xf numFmtId="0" fontId="18" fillId="0" borderId="189" xfId="0" applyFont="1" applyBorder="1" applyAlignment="1">
      <alignment horizontal="center" vertical="center" wrapText="1"/>
    </xf>
    <xf numFmtId="0" fontId="12" fillId="0" borderId="145" xfId="0" applyFont="1" applyBorder="1" applyAlignment="1">
      <alignment horizontal="center"/>
    </xf>
    <xf numFmtId="0" fontId="12" fillId="0" borderId="48" xfId="0" applyFont="1" applyBorder="1" applyAlignment="1">
      <alignment horizontal="center"/>
    </xf>
    <xf numFmtId="0" fontId="12" fillId="0" borderId="147" xfId="0" applyFont="1" applyBorder="1" applyAlignment="1">
      <alignment horizontal="center"/>
    </xf>
    <xf numFmtId="0" fontId="21" fillId="0" borderId="159" xfId="0" applyFont="1" applyBorder="1" applyAlignment="1">
      <alignment horizontal="center" vertical="center" wrapText="1"/>
    </xf>
    <xf numFmtId="0" fontId="21" fillId="0" borderId="82" xfId="0" applyFont="1" applyBorder="1" applyAlignment="1">
      <alignment horizontal="center" vertical="center" wrapText="1"/>
    </xf>
    <xf numFmtId="0" fontId="0" fillId="0" borderId="145" xfId="0" applyBorder="1" applyAlignment="1">
      <alignment horizontal="center"/>
    </xf>
    <xf numFmtId="0" fontId="0" fillId="0" borderId="48" xfId="0" applyBorder="1" applyAlignment="1">
      <alignment horizontal="center"/>
    </xf>
    <xf numFmtId="0" fontId="0" fillId="0" borderId="23" xfId="0" applyBorder="1" applyAlignment="1">
      <alignment horizontal="center"/>
    </xf>
    <xf numFmtId="0" fontId="21" fillId="0" borderId="81" xfId="0" applyFont="1" applyBorder="1" applyAlignment="1">
      <alignment horizontal="center" vertical="center" wrapText="1"/>
    </xf>
    <xf numFmtId="0" fontId="6" fillId="0" borderId="44" xfId="0" applyFont="1" applyBorder="1" applyAlignment="1">
      <alignment horizontal="center" vertical="center"/>
    </xf>
    <xf numFmtId="0" fontId="12" fillId="0" borderId="130" xfId="0" applyFont="1" applyBorder="1" applyAlignment="1">
      <alignment horizontal="center" vertical="center"/>
    </xf>
    <xf numFmtId="0" fontId="6" fillId="0" borderId="117" xfId="0" applyFont="1" applyBorder="1" applyAlignment="1">
      <alignment horizontal="center" vertical="center"/>
    </xf>
    <xf numFmtId="0" fontId="6" fillId="0" borderId="136" xfId="0" applyFont="1" applyBorder="1" applyAlignment="1">
      <alignment horizontal="center" vertical="center"/>
    </xf>
    <xf numFmtId="0" fontId="21" fillId="0" borderId="183" xfId="0" applyFont="1" applyBorder="1" applyAlignment="1">
      <alignment horizontal="center" vertical="center" wrapText="1"/>
    </xf>
    <xf numFmtId="0" fontId="21" fillId="0" borderId="184"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23" xfId="0" applyFont="1" applyFill="1" applyBorder="1" applyAlignment="1">
      <alignment horizontal="center" vertical="center" wrapText="1"/>
    </xf>
    <xf numFmtId="164" fontId="6" fillId="16" borderId="2" xfId="1" applyNumberFormat="1" applyFont="1" applyFill="1" applyBorder="1" applyAlignment="1">
      <alignment horizontal="center" vertical="center" wrapText="1"/>
    </xf>
    <xf numFmtId="164" fontId="6" fillId="16" borderId="16" xfId="1" applyNumberFormat="1" applyFont="1" applyFill="1" applyBorder="1" applyAlignment="1">
      <alignment horizontal="center" vertical="center" wrapText="1"/>
    </xf>
    <xf numFmtId="164" fontId="6" fillId="16" borderId="20" xfId="1" applyNumberFormat="1" applyFont="1" applyFill="1" applyBorder="1" applyAlignment="1">
      <alignment horizontal="center" vertical="center" wrapText="1"/>
    </xf>
    <xf numFmtId="164" fontId="6" fillId="0" borderId="181" xfId="0" applyNumberFormat="1" applyFont="1" applyFill="1" applyBorder="1" applyAlignment="1">
      <alignment horizontal="center" vertical="center" wrapText="1"/>
    </xf>
    <xf numFmtId="164" fontId="6" fillId="0" borderId="182" xfId="0" applyNumberFormat="1" applyFont="1" applyFill="1" applyBorder="1" applyAlignment="1">
      <alignment horizontal="center" vertical="center" wrapText="1"/>
    </xf>
    <xf numFmtId="0" fontId="12" fillId="0" borderId="159" xfId="0" applyFont="1" applyBorder="1" applyAlignment="1">
      <alignment horizontal="center" vertical="center"/>
    </xf>
    <xf numFmtId="0" fontId="12" fillId="0" borderId="82" xfId="0" applyFont="1" applyBorder="1" applyAlignment="1">
      <alignment horizontal="center" vertical="center"/>
    </xf>
    <xf numFmtId="0" fontId="12" fillId="0" borderId="81" xfId="0" applyFont="1" applyBorder="1" applyAlignment="1">
      <alignment horizontal="center" vertical="center"/>
    </xf>
    <xf numFmtId="14" fontId="19" fillId="0" borderId="2"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43" xfId="0" applyFont="1" applyBorder="1" applyAlignment="1">
      <alignment horizontal="center"/>
    </xf>
    <xf numFmtId="0" fontId="19" fillId="0" borderId="44" xfId="0" applyFont="1" applyBorder="1" applyAlignment="1">
      <alignment horizont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164" fontId="6" fillId="0" borderId="71" xfId="0" applyNumberFormat="1" applyFont="1" applyFill="1" applyBorder="1" applyAlignment="1">
      <alignment horizontal="center" vertical="center" wrapText="1"/>
    </xf>
    <xf numFmtId="164" fontId="6" fillId="0" borderId="72" xfId="0" applyNumberFormat="1" applyFont="1" applyFill="1" applyBorder="1" applyAlignment="1">
      <alignment horizontal="center" vertical="center" wrapText="1"/>
    </xf>
    <xf numFmtId="164" fontId="6" fillId="0" borderId="84" xfId="0" applyNumberFormat="1" applyFont="1" applyFill="1" applyBorder="1" applyAlignment="1">
      <alignment horizontal="center" vertical="center" wrapText="1"/>
    </xf>
    <xf numFmtId="9" fontId="22" fillId="16" borderId="15" xfId="0" applyNumberFormat="1" applyFont="1" applyFill="1" applyBorder="1" applyAlignment="1">
      <alignment horizontal="center" vertical="center" wrapText="1"/>
    </xf>
    <xf numFmtId="9" fontId="22" fillId="16" borderId="16" xfId="0" applyNumberFormat="1" applyFont="1" applyFill="1" applyBorder="1" applyAlignment="1">
      <alignment horizontal="center" vertical="center" wrapText="1"/>
    </xf>
    <xf numFmtId="9" fontId="22" fillId="16" borderId="20" xfId="0" applyNumberFormat="1" applyFont="1" applyFill="1" applyBorder="1" applyAlignment="1">
      <alignment horizontal="center" vertical="center" wrapText="1"/>
    </xf>
    <xf numFmtId="164" fontId="6" fillId="17" borderId="15" xfId="0" applyNumberFormat="1" applyFont="1" applyFill="1" applyBorder="1" applyAlignment="1">
      <alignment horizontal="center" vertical="center" wrapText="1"/>
    </xf>
    <xf numFmtId="164" fontId="6" fillId="17" borderId="16" xfId="0" applyNumberFormat="1" applyFont="1" applyFill="1" applyBorder="1" applyAlignment="1">
      <alignment horizontal="center" vertical="center" wrapText="1"/>
    </xf>
    <xf numFmtId="164" fontId="6" fillId="17" borderId="20" xfId="0" applyNumberFormat="1" applyFont="1" applyFill="1" applyBorder="1" applyAlignment="1">
      <alignment horizontal="center" vertical="center" wrapText="1"/>
    </xf>
    <xf numFmtId="164" fontId="6" fillId="18" borderId="15" xfId="0" applyNumberFormat="1" applyFont="1" applyFill="1" applyBorder="1" applyAlignment="1">
      <alignment horizontal="center" vertical="center" wrapText="1"/>
    </xf>
    <xf numFmtId="164" fontId="6" fillId="18" borderId="16" xfId="0" applyNumberFormat="1" applyFont="1" applyFill="1" applyBorder="1" applyAlignment="1">
      <alignment horizontal="center" vertical="center" wrapText="1"/>
    </xf>
    <xf numFmtId="164" fontId="6" fillId="18" borderId="20" xfId="0" applyNumberFormat="1" applyFont="1" applyFill="1" applyBorder="1" applyAlignment="1">
      <alignment horizontal="center" vertical="center" wrapText="1"/>
    </xf>
    <xf numFmtId="0" fontId="27" fillId="0" borderId="12" xfId="0" applyFont="1" applyBorder="1" applyAlignment="1">
      <alignment horizontal="center"/>
    </xf>
    <xf numFmtId="0" fontId="28" fillId="0" borderId="12" xfId="0" applyFont="1" applyBorder="1" applyAlignment="1">
      <alignment horizontal="center" vertical="center" wrapText="1"/>
    </xf>
    <xf numFmtId="0" fontId="29" fillId="0" borderId="12" xfId="0" applyFont="1" applyBorder="1" applyAlignment="1">
      <alignment horizontal="center" vertical="center" wrapText="1"/>
    </xf>
    <xf numFmtId="0" fontId="32" fillId="0" borderId="12" xfId="0" applyFont="1" applyBorder="1" applyAlignment="1">
      <alignment horizontal="center" vertical="center"/>
    </xf>
    <xf numFmtId="0" fontId="29" fillId="0" borderId="12" xfId="0" applyFont="1" applyBorder="1" applyAlignment="1">
      <alignment vertical="center" wrapText="1"/>
    </xf>
    <xf numFmtId="0" fontId="27" fillId="0" borderId="122" xfId="0" applyFont="1" applyBorder="1" applyAlignment="1">
      <alignment horizontal="center"/>
    </xf>
    <xf numFmtId="0" fontId="33" fillId="0" borderId="12" xfId="0" applyFont="1" applyBorder="1" applyAlignment="1">
      <alignment horizontal="center" vertical="center"/>
    </xf>
    <xf numFmtId="0" fontId="33" fillId="0" borderId="18"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12" xfId="0" applyFont="1" applyBorder="1" applyAlignment="1">
      <alignment horizontal="center" vertical="center" wrapText="1"/>
    </xf>
    <xf numFmtId="0" fontId="29" fillId="0" borderId="12" xfId="0" applyFont="1" applyBorder="1" applyAlignment="1">
      <alignment horizontal="justify" vertical="center" wrapText="1"/>
    </xf>
    <xf numFmtId="0" fontId="27" fillId="0" borderId="0" xfId="0" applyFont="1" applyBorder="1" applyAlignment="1">
      <alignment horizontal="center" vertical="center"/>
    </xf>
    <xf numFmtId="0" fontId="27" fillId="0" borderId="122" xfId="0" applyFont="1" applyBorder="1" applyAlignment="1">
      <alignment horizontal="center" vertical="center"/>
    </xf>
    <xf numFmtId="0" fontId="27" fillId="0" borderId="0" xfId="0" applyFont="1" applyBorder="1" applyAlignment="1">
      <alignment horizontal="center"/>
    </xf>
    <xf numFmtId="0" fontId="36" fillId="0" borderId="0" xfId="0" applyFont="1" applyBorder="1" applyAlignment="1">
      <alignment horizontal="center"/>
    </xf>
    <xf numFmtId="0" fontId="0" fillId="0" borderId="12" xfId="0" applyFill="1" applyBorder="1" applyAlignment="1">
      <alignment horizontal="center" vertical="center" wrapText="1"/>
    </xf>
    <xf numFmtId="0" fontId="40" fillId="0" borderId="94" xfId="0" applyFont="1" applyBorder="1" applyAlignment="1">
      <alignment horizontal="center" vertical="center" wrapText="1"/>
    </xf>
    <xf numFmtId="0" fontId="40" fillId="0" borderId="105" xfId="0" applyFont="1" applyBorder="1" applyAlignment="1">
      <alignment horizontal="center" vertical="center"/>
    </xf>
    <xf numFmtId="0" fontId="40" fillId="0" borderId="106" xfId="0" applyFont="1" applyBorder="1" applyAlignment="1">
      <alignment horizontal="center" vertical="center"/>
    </xf>
    <xf numFmtId="0" fontId="40" fillId="0" borderId="30" xfId="0" applyFont="1" applyBorder="1" applyAlignment="1">
      <alignment horizontal="center" vertical="center"/>
    </xf>
    <xf numFmtId="0" fontId="40" fillId="0" borderId="0" xfId="0" applyFont="1" applyBorder="1" applyAlignment="1">
      <alignment horizontal="center" vertical="center"/>
    </xf>
    <xf numFmtId="0" fontId="40" fillId="0" borderId="107" xfId="0" applyFont="1" applyBorder="1" applyAlignment="1">
      <alignment horizontal="center" vertical="center"/>
    </xf>
    <xf numFmtId="0" fontId="40" fillId="0" borderId="110" xfId="0" applyFont="1" applyBorder="1" applyAlignment="1">
      <alignment horizontal="center" vertical="center"/>
    </xf>
    <xf numFmtId="0" fontId="40" fillId="0" borderId="111" xfId="0" applyFont="1" applyBorder="1" applyAlignment="1">
      <alignment horizontal="center" vertical="center"/>
    </xf>
    <xf numFmtId="0" fontId="40" fillId="0" borderId="109" xfId="0" applyFont="1" applyBorder="1" applyAlignment="1">
      <alignment horizontal="center" vertical="center"/>
    </xf>
    <xf numFmtId="164" fontId="6" fillId="17" borderId="2" xfId="0" applyNumberFormat="1" applyFont="1" applyFill="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85"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36" xfId="0" applyFont="1" applyBorder="1" applyAlignment="1">
      <alignment horizontal="center" vertical="center" wrapText="1"/>
    </xf>
    <xf numFmtId="10" fontId="18" fillId="0" borderId="190" xfId="0" applyNumberFormat="1" applyFont="1" applyBorder="1" applyAlignment="1">
      <alignment horizontal="center" wrapText="1"/>
    </xf>
    <xf numFmtId="10" fontId="18" fillId="0" borderId="188" xfId="0" applyNumberFormat="1" applyFont="1" applyBorder="1" applyAlignment="1">
      <alignment horizontal="center" wrapText="1"/>
    </xf>
    <xf numFmtId="10" fontId="18" fillId="0" borderId="189" xfId="0" applyNumberFormat="1" applyFont="1" applyBorder="1" applyAlignment="1">
      <alignment horizontal="center" wrapText="1"/>
    </xf>
    <xf numFmtId="10" fontId="40" fillId="0" borderId="190" xfId="0" applyNumberFormat="1" applyFont="1" applyBorder="1" applyAlignment="1">
      <alignment horizontal="center" wrapText="1"/>
    </xf>
    <xf numFmtId="10" fontId="40" fillId="0" borderId="188" xfId="0" applyNumberFormat="1" applyFont="1" applyBorder="1" applyAlignment="1">
      <alignment horizontal="center" wrapText="1"/>
    </xf>
    <xf numFmtId="10" fontId="40" fillId="0" borderId="189" xfId="0" applyNumberFormat="1" applyFont="1" applyBorder="1" applyAlignment="1">
      <alignment horizont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85" xfId="0" applyFont="1" applyBorder="1" applyAlignment="1">
      <alignment horizontal="center" vertical="center" wrapText="1"/>
    </xf>
    <xf numFmtId="9" fontId="18" fillId="2" borderId="194" xfId="0" applyNumberFormat="1" applyFont="1" applyFill="1" applyBorder="1" applyAlignment="1">
      <alignment horizontal="center" vertical="center"/>
    </xf>
    <xf numFmtId="9" fontId="18" fillId="2" borderId="199" xfId="0" applyNumberFormat="1" applyFont="1" applyFill="1" applyBorder="1" applyAlignment="1">
      <alignment horizontal="center" vertical="center"/>
    </xf>
    <xf numFmtId="0" fontId="18" fillId="2" borderId="195" xfId="0" applyFont="1" applyFill="1" applyBorder="1" applyAlignment="1">
      <alignment horizontal="center" vertical="center"/>
    </xf>
    <xf numFmtId="0" fontId="18" fillId="2" borderId="200" xfId="0" applyFont="1" applyFill="1" applyBorder="1" applyAlignment="1">
      <alignment horizontal="center" vertical="center"/>
    </xf>
    <xf numFmtId="0" fontId="23" fillId="0" borderId="92" xfId="0" applyFont="1" applyBorder="1" applyAlignment="1">
      <alignment horizontal="center"/>
    </xf>
    <xf numFmtId="0" fontId="23" fillId="0" borderId="93" xfId="0" applyFont="1" applyBorder="1" applyAlignment="1">
      <alignment horizontal="center"/>
    </xf>
    <xf numFmtId="0" fontId="23" fillId="0" borderId="69" xfId="0" applyFont="1" applyFill="1" applyBorder="1" applyAlignment="1">
      <alignment horizontal="center"/>
    </xf>
    <xf numFmtId="0" fontId="23" fillId="0" borderId="70" xfId="0" applyFont="1" applyFill="1" applyBorder="1" applyAlignment="1">
      <alignment horizontal="center"/>
    </xf>
    <xf numFmtId="0" fontId="23" fillId="0" borderId="74" xfId="0" applyFont="1" applyFill="1" applyBorder="1" applyAlignment="1">
      <alignment horizontal="center"/>
    </xf>
    <xf numFmtId="14" fontId="4" fillId="0" borderId="209" xfId="0" applyNumberFormat="1" applyFont="1" applyBorder="1" applyAlignment="1">
      <alignment horizontal="center" vertical="center"/>
    </xf>
    <xf numFmtId="0" fontId="4" fillId="0" borderId="210" xfId="0" applyFont="1" applyBorder="1" applyAlignment="1">
      <alignment horizontal="center" vertical="center"/>
    </xf>
    <xf numFmtId="0" fontId="4" fillId="0" borderId="215" xfId="0" applyFont="1" applyBorder="1" applyAlignment="1">
      <alignment horizontal="center" vertical="center"/>
    </xf>
    <xf numFmtId="14" fontId="4" fillId="0" borderId="167" xfId="0" applyNumberFormat="1" applyFont="1" applyBorder="1" applyAlignment="1">
      <alignment horizontal="center" vertical="center"/>
    </xf>
    <xf numFmtId="0" fontId="4" fillId="0" borderId="211"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0" fillId="0" borderId="191" xfId="0" applyBorder="1" applyAlignment="1">
      <alignment horizontal="center"/>
    </xf>
    <xf numFmtId="0" fontId="0" fillId="0" borderId="192" xfId="0" applyBorder="1" applyAlignment="1">
      <alignment horizontal="center"/>
    </xf>
    <xf numFmtId="0" fontId="0" fillId="0" borderId="193" xfId="0" applyBorder="1" applyAlignment="1">
      <alignment horizontal="center"/>
    </xf>
    <xf numFmtId="0" fontId="0" fillId="0" borderId="196" xfId="0" applyBorder="1" applyAlignment="1">
      <alignment horizontal="center"/>
    </xf>
    <xf numFmtId="0" fontId="0" fillId="0" borderId="197" xfId="0" applyBorder="1" applyAlignment="1">
      <alignment horizontal="center"/>
    </xf>
    <xf numFmtId="0" fontId="0" fillId="0" borderId="198" xfId="0" applyBorder="1" applyAlignment="1">
      <alignment horizontal="center"/>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23" fillId="0" borderId="67"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73" xfId="0" applyFont="1" applyFill="1" applyBorder="1" applyAlignment="1">
      <alignment horizontal="center" vertical="center"/>
    </xf>
    <xf numFmtId="0" fontId="48" fillId="0" borderId="94" xfId="0" applyFont="1" applyFill="1" applyBorder="1" applyAlignment="1">
      <alignment horizontal="center" vertical="center" wrapText="1"/>
    </xf>
    <xf numFmtId="0" fontId="48" fillId="0" borderId="105" xfId="0" applyFont="1" applyFill="1" applyBorder="1" applyAlignment="1">
      <alignment horizontal="center" vertical="center" wrapText="1"/>
    </xf>
    <xf numFmtId="0" fontId="48"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16" fillId="0" borderId="105" xfId="0" applyFont="1" applyFill="1" applyBorder="1" applyAlignment="1">
      <alignment horizontal="center" vertical="center" wrapText="1"/>
    </xf>
    <xf numFmtId="0" fontId="39" fillId="0" borderId="94" xfId="0" applyFont="1" applyBorder="1" applyAlignment="1">
      <alignment horizontal="center" vertical="center" wrapText="1"/>
    </xf>
    <xf numFmtId="0" fontId="39" fillId="0" borderId="105" xfId="0" applyFont="1" applyBorder="1" applyAlignment="1">
      <alignment horizontal="center" vertical="center"/>
    </xf>
    <xf numFmtId="0" fontId="39" fillId="0" borderId="106"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39" fillId="0" borderId="107" xfId="0" applyFont="1" applyBorder="1" applyAlignment="1">
      <alignment horizontal="center" vertical="center"/>
    </xf>
    <xf numFmtId="0" fontId="39" fillId="0" borderId="110" xfId="0" applyFont="1" applyBorder="1" applyAlignment="1">
      <alignment horizontal="center" vertical="center"/>
    </xf>
    <xf numFmtId="0" fontId="39" fillId="0" borderId="111" xfId="0" applyFont="1" applyBorder="1" applyAlignment="1">
      <alignment horizontal="center" vertical="center"/>
    </xf>
    <xf numFmtId="0" fontId="39" fillId="0" borderId="109" xfId="0" applyFont="1" applyBorder="1" applyAlignment="1">
      <alignment horizontal="center" vertical="center"/>
    </xf>
    <xf numFmtId="0" fontId="6" fillId="0" borderId="44" xfId="0" applyFont="1" applyFill="1" applyBorder="1" applyAlignment="1">
      <alignment horizontal="center" vertical="center"/>
    </xf>
    <xf numFmtId="164" fontId="6" fillId="0" borderId="20" xfId="0" applyNumberFormat="1" applyFont="1" applyFill="1" applyBorder="1" applyAlignment="1">
      <alignment horizontal="center" vertical="center" wrapText="1"/>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9" fontId="0" fillId="2" borderId="17" xfId="0" applyNumberFormat="1" applyFill="1" applyBorder="1" applyAlignment="1">
      <alignment horizontal="center" vertical="center"/>
    </xf>
    <xf numFmtId="9" fontId="0" fillId="2" borderId="226" xfId="0" applyNumberFormat="1" applyFill="1" applyBorder="1" applyAlignment="1">
      <alignment horizontal="center" vertical="center"/>
    </xf>
    <xf numFmtId="0" fontId="0" fillId="2" borderId="17" xfId="0" applyFill="1" applyBorder="1" applyAlignment="1">
      <alignment horizontal="center" vertical="center"/>
    </xf>
    <xf numFmtId="0" fontId="0" fillId="2" borderId="226" xfId="0" applyFill="1" applyBorder="1" applyAlignment="1">
      <alignment horizontal="center" vertical="center"/>
    </xf>
    <xf numFmtId="0" fontId="49" fillId="0" borderId="223" xfId="0" applyFont="1" applyBorder="1" applyAlignment="1">
      <alignment horizontal="center"/>
    </xf>
    <xf numFmtId="0" fontId="49" fillId="0" borderId="224" xfId="0" applyFont="1" applyBorder="1" applyAlignment="1">
      <alignment horizontal="center"/>
    </xf>
    <xf numFmtId="0" fontId="49" fillId="0" borderId="225" xfId="0" applyFont="1" applyBorder="1" applyAlignment="1">
      <alignment horizontal="center"/>
    </xf>
    <xf numFmtId="0" fontId="49" fillId="0" borderId="229" xfId="0" applyFont="1" applyFill="1" applyBorder="1" applyAlignment="1">
      <alignment horizontal="center"/>
    </xf>
    <xf numFmtId="0" fontId="49" fillId="0" borderId="230" xfId="0" applyFont="1" applyFill="1" applyBorder="1" applyAlignment="1">
      <alignment horizont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51" fillId="0" borderId="2" xfId="5" applyFont="1" applyFill="1" applyBorder="1" applyAlignment="1">
      <alignment horizontal="center" vertical="center" wrapText="1"/>
    </xf>
    <xf numFmtId="0" fontId="51" fillId="0" borderId="19" xfId="5" applyFont="1" applyFill="1" applyBorder="1" applyAlignment="1">
      <alignment horizontal="center" vertical="center" wrapText="1"/>
    </xf>
    <xf numFmtId="0" fontId="3" fillId="0" borderId="71" xfId="0" applyFont="1" applyBorder="1" applyAlignment="1">
      <alignment horizontal="left" vertical="center" wrapText="1"/>
    </xf>
    <xf numFmtId="0" fontId="3" fillId="0" borderId="84" xfId="0" applyFont="1" applyBorder="1" applyAlignment="1">
      <alignment horizontal="left" vertical="center" wrapText="1"/>
    </xf>
    <xf numFmtId="0" fontId="26" fillId="5" borderId="17" xfId="5" applyFont="1" applyFill="1" applyBorder="1" applyAlignment="1">
      <alignment horizontal="left" vertical="center" wrapText="1"/>
    </xf>
    <xf numFmtId="0" fontId="26" fillId="5" borderId="226" xfId="5" applyFont="1" applyFill="1" applyBorder="1" applyAlignment="1">
      <alignment horizontal="left" vertical="center" wrapText="1"/>
    </xf>
    <xf numFmtId="0" fontId="0" fillId="0" borderId="216" xfId="0" applyBorder="1" applyAlignment="1">
      <alignment horizontal="center"/>
    </xf>
    <xf numFmtId="0" fontId="0" fillId="0" borderId="217" xfId="0" applyBorder="1" applyAlignment="1">
      <alignment horizontal="center"/>
    </xf>
    <xf numFmtId="0" fontId="0" fillId="0" borderId="221" xfId="0" applyBorder="1" applyAlignment="1">
      <alignment horizontal="center"/>
    </xf>
    <xf numFmtId="0" fontId="0" fillId="0" borderId="222" xfId="0" applyBorder="1" applyAlignment="1">
      <alignment horizontal="center"/>
    </xf>
    <xf numFmtId="0" fontId="0" fillId="0" borderId="227" xfId="0" applyBorder="1" applyAlignment="1">
      <alignment horizontal="center"/>
    </xf>
    <xf numFmtId="0" fontId="0" fillId="0" borderId="228" xfId="0" applyBorder="1" applyAlignment="1">
      <alignment horizontal="center"/>
    </xf>
    <xf numFmtId="0" fontId="49" fillId="0" borderId="218" xfId="0" applyFont="1" applyFill="1" applyBorder="1" applyAlignment="1">
      <alignment horizontal="center" vertical="center"/>
    </xf>
    <xf numFmtId="0" fontId="50" fillId="0" borderId="219" xfId="0" applyFont="1" applyFill="1" applyBorder="1" applyAlignment="1">
      <alignment horizontal="center" vertical="center"/>
    </xf>
    <xf numFmtId="0" fontId="50" fillId="0" borderId="220" xfId="0" applyFont="1" applyFill="1" applyBorder="1" applyAlignment="1">
      <alignment horizontal="center" vertical="center"/>
    </xf>
    <xf numFmtId="0" fontId="51" fillId="0" borderId="15" xfId="5" applyFont="1" applyFill="1" applyBorder="1" applyAlignment="1">
      <alignment horizontal="center" vertical="center" wrapText="1"/>
    </xf>
    <xf numFmtId="0" fontId="3" fillId="0" borderId="72" xfId="0" applyFont="1" applyBorder="1" applyAlignment="1">
      <alignment horizontal="left" vertical="center" wrapText="1"/>
    </xf>
    <xf numFmtId="0" fontId="3" fillId="5" borderId="17" xfId="2" applyFont="1" applyFill="1" applyBorder="1" applyAlignment="1">
      <alignment horizontal="left" vertical="center" wrapText="1"/>
    </xf>
    <xf numFmtId="0" fontId="3" fillId="5" borderId="47" xfId="2" applyFont="1" applyFill="1" applyBorder="1" applyAlignment="1">
      <alignment horizontal="left" vertical="center" wrapText="1"/>
    </xf>
    <xf numFmtId="0" fontId="3" fillId="5" borderId="226" xfId="2"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78" xfId="0" applyFont="1" applyBorder="1" applyAlignment="1">
      <alignment horizontal="left" vertical="center" wrapText="1"/>
    </xf>
    <xf numFmtId="0" fontId="3" fillId="0" borderId="17" xfId="0" applyFont="1" applyBorder="1" applyAlignment="1">
      <alignment horizontal="left" vertical="center" wrapText="1"/>
    </xf>
    <xf numFmtId="0" fontId="3" fillId="0" borderId="47" xfId="0" applyFont="1" applyBorder="1" applyAlignment="1">
      <alignment horizontal="left" vertical="center" wrapText="1"/>
    </xf>
    <xf numFmtId="0" fontId="3" fillId="0" borderId="226" xfId="0" applyFont="1" applyBorder="1" applyAlignment="1">
      <alignment horizontal="left" vertical="center" wrapText="1"/>
    </xf>
    <xf numFmtId="0" fontId="51" fillId="0" borderId="126" xfId="5" applyFont="1" applyFill="1" applyBorder="1" applyAlignment="1">
      <alignment horizontal="center" vertical="center" wrapText="1"/>
    </xf>
    <xf numFmtId="0" fontId="51" fillId="0" borderId="127" xfId="5" applyFont="1" applyFill="1" applyBorder="1" applyAlignment="1">
      <alignment horizontal="center" vertical="center" wrapText="1"/>
    </xf>
    <xf numFmtId="0" fontId="51" fillId="0" borderId="116" xfId="5" applyFont="1" applyFill="1" applyBorder="1" applyAlignment="1">
      <alignment horizontal="center" vertical="center" wrapText="1"/>
    </xf>
    <xf numFmtId="0" fontId="3" fillId="0" borderId="80" xfId="0" applyFont="1" applyBorder="1" applyAlignment="1">
      <alignment horizontal="left" vertical="center" wrapText="1"/>
    </xf>
    <xf numFmtId="0" fontId="3" fillId="0" borderId="11" xfId="0" applyFont="1" applyBorder="1" applyAlignment="1">
      <alignment horizontal="left" vertical="center" wrapText="1"/>
    </xf>
    <xf numFmtId="0" fontId="51" fillId="0" borderId="16" xfId="5" applyFont="1" applyFill="1" applyBorder="1" applyAlignment="1">
      <alignment horizontal="center" vertical="center" wrapText="1"/>
    </xf>
    <xf numFmtId="0" fontId="51" fillId="0" borderId="20" xfId="5" applyFont="1" applyFill="1" applyBorder="1" applyAlignment="1">
      <alignment horizontal="center" vertical="center" wrapText="1"/>
    </xf>
    <xf numFmtId="9" fontId="3" fillId="0" borderId="2" xfId="0" applyNumberFormat="1" applyFont="1" applyBorder="1" applyAlignment="1">
      <alignment horizontal="center" vertical="center"/>
    </xf>
    <xf numFmtId="9" fontId="3" fillId="0" borderId="16" xfId="0" applyNumberFormat="1" applyFont="1" applyBorder="1" applyAlignment="1">
      <alignment horizontal="center" vertical="center"/>
    </xf>
    <xf numFmtId="9" fontId="3" fillId="0" borderId="20" xfId="0" applyNumberFormat="1" applyFont="1" applyBorder="1" applyAlignment="1">
      <alignment horizontal="center" vertical="center"/>
    </xf>
    <xf numFmtId="0" fontId="3" fillId="0" borderId="5" xfId="0" applyFont="1" applyBorder="1" applyAlignment="1">
      <alignment horizontal="left" vertical="center" wrapText="1"/>
    </xf>
    <xf numFmtId="0" fontId="4" fillId="0" borderId="126" xfId="0" applyFont="1" applyBorder="1" applyAlignment="1">
      <alignment horizontal="center" vertical="center" wrapText="1"/>
    </xf>
    <xf numFmtId="0" fontId="4" fillId="0" borderId="116" xfId="0" applyFont="1" applyBorder="1" applyAlignment="1">
      <alignment horizontal="center" vertical="center" wrapText="1"/>
    </xf>
    <xf numFmtId="0" fontId="3" fillId="0" borderId="22" xfId="0" applyFont="1" applyBorder="1" applyAlignment="1">
      <alignment horizontal="left" vertical="center" wrapText="1"/>
    </xf>
    <xf numFmtId="0" fontId="4" fillId="0" borderId="4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3" fillId="0" borderId="157" xfId="0" applyFont="1" applyBorder="1" applyAlignment="1">
      <alignment horizontal="left" vertical="center" wrapText="1"/>
    </xf>
    <xf numFmtId="0" fontId="51" fillId="0" borderId="46" xfId="5" applyFont="1" applyFill="1" applyBorder="1" applyAlignment="1">
      <alignment horizontal="center" vertical="center" wrapText="1"/>
    </xf>
    <xf numFmtId="0" fontId="3" fillId="0" borderId="160"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xf>
    <xf numFmtId="0" fontId="3" fillId="0" borderId="47" xfId="0" applyFont="1" applyBorder="1" applyAlignment="1">
      <alignment horizontal="left" vertical="center"/>
    </xf>
    <xf numFmtId="0" fontId="3" fillId="0" borderId="226" xfId="0" applyFont="1" applyBorder="1" applyAlignment="1">
      <alignment horizontal="left" vertical="center"/>
    </xf>
    <xf numFmtId="0" fontId="5" fillId="2" borderId="24" xfId="0" applyFont="1" applyFill="1" applyBorder="1" applyAlignment="1">
      <alignment horizontal="center" wrapText="1"/>
    </xf>
    <xf numFmtId="0" fontId="5" fillId="2" borderId="25" xfId="0" applyFont="1" applyFill="1" applyBorder="1" applyAlignment="1">
      <alignment horizontal="center"/>
    </xf>
    <xf numFmtId="0" fontId="5" fillId="2" borderId="85" xfId="0" applyFont="1" applyFill="1" applyBorder="1" applyAlignment="1">
      <alignment horizont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85"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5" borderId="232" xfId="0" applyFont="1" applyFill="1" applyBorder="1" applyAlignment="1">
      <alignment horizontal="justify" vertical="center" wrapText="1"/>
    </xf>
    <xf numFmtId="0" fontId="11" fillId="5" borderId="233" xfId="0" applyFont="1" applyFill="1" applyBorder="1" applyAlignment="1">
      <alignment horizontal="justify" vertical="center" wrapText="1"/>
    </xf>
    <xf numFmtId="0" fontId="11" fillId="5" borderId="234" xfId="0" applyFont="1" applyFill="1" applyBorder="1" applyAlignment="1">
      <alignment horizontal="justify" vertical="center"/>
    </xf>
    <xf numFmtId="0" fontId="2" fillId="0" borderId="24" xfId="0" applyFont="1" applyBorder="1" applyAlignment="1">
      <alignment horizontal="right"/>
    </xf>
    <xf numFmtId="0" fontId="2" fillId="0" borderId="25" xfId="0" applyFont="1" applyBorder="1" applyAlignment="1">
      <alignment horizontal="right"/>
    </xf>
    <xf numFmtId="0" fontId="0" fillId="0" borderId="106" xfId="0"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0" fontId="5" fillId="2" borderId="24" xfId="0" applyFont="1" applyFill="1" applyBorder="1" applyAlignment="1">
      <alignment horizontal="center" vertical="center"/>
    </xf>
    <xf numFmtId="0" fontId="0" fillId="2" borderId="25" xfId="0" applyFill="1" applyBorder="1" applyAlignment="1">
      <alignment horizontal="center" vertical="center"/>
    </xf>
    <xf numFmtId="0" fontId="0" fillId="2" borderId="85" xfId="0" applyFill="1" applyBorder="1" applyAlignment="1">
      <alignment horizontal="center" vertical="center"/>
    </xf>
    <xf numFmtId="0" fontId="2" fillId="0" borderId="85" xfId="0" applyFont="1" applyBorder="1" applyAlignment="1">
      <alignment horizontal="right"/>
    </xf>
    <xf numFmtId="0" fontId="11" fillId="3" borderId="29" xfId="0" applyFont="1" applyFill="1" applyBorder="1" applyAlignment="1">
      <alignment horizontal="center" vertical="center" wrapText="1"/>
    </xf>
    <xf numFmtId="0" fontId="11" fillId="3" borderId="41" xfId="0" applyFont="1" applyFill="1" applyBorder="1" applyAlignment="1">
      <alignment horizontal="center" vertical="center" wrapText="1"/>
    </xf>
  </cellXfs>
  <cellStyles count="7">
    <cellStyle name="Énfasis1" xfId="4" builtinId="29"/>
    <cellStyle name="Hipervínculo" xfId="5" builtinId="8"/>
    <cellStyle name="Millares 2" xfId="6"/>
    <cellStyle name="Moneda" xfId="3" builtinId="4"/>
    <cellStyle name="Normal" xfId="0" builtinId="0"/>
    <cellStyle name="Normal 2" xfId="2"/>
    <cellStyle name="Porcentaje" xfId="1" builtinId="5"/>
  </cellStyles>
  <dxfs count="81">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color theme="0"/>
      </font>
      <fill>
        <patternFill patternType="none">
          <bgColor auto="1"/>
        </patternFill>
      </fill>
    </dxf>
    <dxf>
      <font>
        <color rgb="FF9C0006"/>
      </font>
      <fill>
        <patternFill>
          <bgColor rgb="FFFFC7CE"/>
        </patternFill>
      </fill>
    </dxf>
    <dxf>
      <font>
        <b/>
        <i val="0"/>
      </font>
      <fill>
        <patternFill>
          <bgColor theme="4" tint="0.79998168889431442"/>
        </patternFill>
      </fill>
    </dxf>
    <dxf>
      <font>
        <color theme="0"/>
      </font>
      <fill>
        <patternFill patternType="none">
          <bgColor auto="1"/>
        </patternFill>
      </fill>
    </dxf>
    <dxf>
      <font>
        <b/>
        <i val="0"/>
      </font>
      <fill>
        <patternFill>
          <bgColor theme="4" tint="0.79998168889431442"/>
        </patternFill>
      </fill>
      <border>
        <left style="thin">
          <color auto="1"/>
        </left>
        <right style="thin">
          <color auto="1"/>
        </right>
        <top style="thin">
          <color auto="1"/>
        </top>
        <bottom style="thin">
          <color auto="1"/>
        </bottom>
        <vertical/>
        <horizontal/>
      </border>
    </dxf>
    <dxf>
      <font>
        <b/>
        <i val="0"/>
      </font>
      <fill>
        <patternFill>
          <bgColor theme="4" tint="0.7999816888943144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PROGRAMADO</c:v>
          </c:tx>
          <c:spPr>
            <a:solidFill>
              <a:srgbClr val="0070C0"/>
            </a:solidFill>
            <a:ln>
              <a:noFill/>
            </a:ln>
            <a:effectLst/>
            <a:sp3d/>
          </c:spPr>
          <c:invertIfNegative val="0"/>
          <c:cat>
            <c:strRef>
              <c:f>'PRIMER AVANCE'!$A$7:$A$25</c:f>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AVANCE'!$D$7:$D$25</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958B-46D5-AAF1-607FD2161AA3}"/>
            </c:ext>
          </c:extLst>
        </c:ser>
        <c:ser>
          <c:idx val="3"/>
          <c:order val="3"/>
          <c:tx>
            <c:v>EJECUTADO</c:v>
          </c:tx>
          <c:spPr>
            <a:solidFill>
              <a:schemeClr val="accent2"/>
            </a:solidFill>
            <a:ln>
              <a:noFill/>
            </a:ln>
            <a:effectLst/>
            <a:sp3d/>
          </c:spPr>
          <c:invertIfNegative val="0"/>
          <c:cat>
            <c:strRef>
              <c:f>'PRIMER AVANCE'!$A$7:$A$25</c:f>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AVANCE'!$F$7:$F$25</c:f>
              <c:numCache>
                <c:formatCode>0%</c:formatCode>
                <c:ptCount val="19"/>
                <c:pt idx="0">
                  <c:v>0.1</c:v>
                </c:pt>
                <c:pt idx="1">
                  <c:v>0.1</c:v>
                </c:pt>
                <c:pt idx="2">
                  <c:v>0.1</c:v>
                </c:pt>
                <c:pt idx="3">
                  <c:v>0.1</c:v>
                </c:pt>
                <c:pt idx="4">
                  <c:v>0.1</c:v>
                </c:pt>
                <c:pt idx="5">
                  <c:v>0.04</c:v>
                </c:pt>
                <c:pt idx="6">
                  <c:v>0.03</c:v>
                </c:pt>
                <c:pt idx="7">
                  <c:v>0.06</c:v>
                </c:pt>
                <c:pt idx="8">
                  <c:v>0.04</c:v>
                </c:pt>
                <c:pt idx="9">
                  <c:v>0.03</c:v>
                </c:pt>
                <c:pt idx="10">
                  <c:v>0.02</c:v>
                </c:pt>
                <c:pt idx="11">
                  <c:v>0.03</c:v>
                </c:pt>
                <c:pt idx="12">
                  <c:v>0.02</c:v>
                </c:pt>
                <c:pt idx="13">
                  <c:v>0.04</c:v>
                </c:pt>
                <c:pt idx="14">
                  <c:v>0.03</c:v>
                </c:pt>
                <c:pt idx="15">
                  <c:v>0.03</c:v>
                </c:pt>
                <c:pt idx="16">
                  <c:v>0.05</c:v>
                </c:pt>
                <c:pt idx="17">
                  <c:v>0.05</c:v>
                </c:pt>
                <c:pt idx="18">
                  <c:v>0.03</c:v>
                </c:pt>
              </c:numCache>
            </c:numRef>
          </c:val>
          <c:extLst>
            <c:ext xmlns:c16="http://schemas.microsoft.com/office/drawing/2014/chart" uri="{C3380CC4-5D6E-409C-BE32-E72D297353CC}">
              <c16:uniqueId val="{00000001-958B-46D5-AAF1-607FD2161AA3}"/>
            </c:ext>
          </c:extLst>
        </c:ser>
        <c:dLbls>
          <c:showLegendKey val="0"/>
          <c:showVal val="0"/>
          <c:showCatName val="0"/>
          <c:showSerName val="0"/>
          <c:showPercent val="0"/>
          <c:showBubbleSize val="0"/>
        </c:dLbls>
        <c:gapWidth val="150"/>
        <c:shape val="box"/>
        <c:axId val="340630088"/>
        <c:axId val="340655592"/>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'PRIMER AVANCE'!$A$7:$A$25</c15:sqref>
                        </c15:formulaRef>
                      </c:ext>
                    </c:extLst>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c:ext uri="{02D57815-91ED-43cb-92C2-25804820EDAC}">
                        <c15:formulaRef>
                          <c15:sqref>'PRIMER AVANCE'!$B$7:$B$25</c15:sqref>
                        </c15:formulaRef>
                      </c:ext>
                    </c:extLst>
                    <c:numCache>
                      <c:formatCode>General</c:formatCode>
                      <c:ptCount val="19"/>
                    </c:numCache>
                  </c:numRef>
                </c:val>
                <c:extLst>
                  <c:ext xmlns:c16="http://schemas.microsoft.com/office/drawing/2014/chart" uri="{C3380CC4-5D6E-409C-BE32-E72D297353CC}">
                    <c16:uniqueId val="{00000002-958B-46D5-AAF1-607FD2161AA3}"/>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AVANCE'!$A$7:$A$25</c15:sqref>
                        </c15:formulaRef>
                      </c:ext>
                    </c:extLst>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xmlns:c15="http://schemas.microsoft.com/office/drawing/2012/chart">
                      <c:ext xmlns:c15="http://schemas.microsoft.com/office/drawing/2012/chart" uri="{02D57815-91ED-43cb-92C2-25804820EDAC}">
                        <c15:formulaRef>
                          <c15:sqref>'PRIMER AVANCE'!$C$7:$C$25</c15:sqref>
                        </c15:formulaRef>
                      </c:ext>
                    </c:extLst>
                    <c:numCache>
                      <c:formatCode>General</c:formatCode>
                      <c:ptCount val="19"/>
                    </c:numCache>
                  </c:numRef>
                </c:val>
                <c:extLst xmlns:c15="http://schemas.microsoft.com/office/drawing/2012/chart">
                  <c:ext xmlns:c16="http://schemas.microsoft.com/office/drawing/2014/chart" uri="{C3380CC4-5D6E-409C-BE32-E72D297353CC}">
                    <c16:uniqueId val="{00000003-958B-46D5-AAF1-607FD2161AA3}"/>
                  </c:ext>
                </c:extLst>
              </c15:ser>
            </c15:filteredBarSeries>
          </c:ext>
        </c:extLst>
      </c:bar3DChart>
      <c:catAx>
        <c:axId val="340630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655592"/>
        <c:crosses val="autoZero"/>
        <c:auto val="1"/>
        <c:lblAlgn val="ctr"/>
        <c:lblOffset val="100"/>
        <c:noMultiLvlLbl val="0"/>
      </c:catAx>
      <c:valAx>
        <c:axId val="340655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630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rgbClr val="0070C0"/>
            </a:solidFill>
            <a:ln>
              <a:noFill/>
            </a:ln>
            <a:effectLst/>
            <a:sp3d/>
          </c:spPr>
          <c:invertIfNegative val="0"/>
          <c:cat>
            <c:strRef>
              <c:f>'PRIMER AVANCE'!$A$26</c:f>
              <c:strCache>
                <c:ptCount val="1"/>
                <c:pt idx="0">
                  <c:v>TOTAL EJECUTADO </c:v>
                </c:pt>
              </c:strCache>
            </c:strRef>
          </c:cat>
          <c:val>
            <c:numRef>
              <c:f>'PRIMER AVANCE'!$D$26</c:f>
              <c:numCache>
                <c:formatCode>0.00%</c:formatCode>
                <c:ptCount val="1"/>
                <c:pt idx="0">
                  <c:v>0</c:v>
                </c:pt>
              </c:numCache>
            </c:numRef>
          </c:val>
          <c:extLst>
            <c:ext xmlns:c16="http://schemas.microsoft.com/office/drawing/2014/chart" uri="{C3380CC4-5D6E-409C-BE32-E72D297353CC}">
              <c16:uniqueId val="{00000000-26C3-4C6F-A9F7-1267EF15DD08}"/>
            </c:ext>
          </c:extLst>
        </c:ser>
        <c:ser>
          <c:idx val="3"/>
          <c:order val="3"/>
          <c:tx>
            <c:v>PROGRAMADO</c:v>
          </c:tx>
          <c:spPr>
            <a:solidFill>
              <a:schemeClr val="accent2"/>
            </a:solidFill>
            <a:ln>
              <a:noFill/>
            </a:ln>
            <a:effectLst/>
            <a:sp3d/>
          </c:spPr>
          <c:invertIfNegative val="0"/>
          <c:cat>
            <c:strRef>
              <c:f>'PRIMER AVANCE'!$A$26</c:f>
              <c:strCache>
                <c:ptCount val="1"/>
                <c:pt idx="0">
                  <c:v>TOTAL EJECUTADO </c:v>
                </c:pt>
              </c:strCache>
            </c:strRef>
          </c:cat>
          <c:val>
            <c:numRef>
              <c:f>'PRIMER AVANCE'!$F$26</c:f>
              <c:numCache>
                <c:formatCode>0%</c:formatCode>
                <c:ptCount val="1"/>
                <c:pt idx="0">
                  <c:v>1.0000000000000004</c:v>
                </c:pt>
              </c:numCache>
            </c:numRef>
          </c:val>
          <c:extLst>
            <c:ext xmlns:c16="http://schemas.microsoft.com/office/drawing/2014/chart" uri="{C3380CC4-5D6E-409C-BE32-E72D297353CC}">
              <c16:uniqueId val="{00000001-26C3-4C6F-A9F7-1267EF15DD08}"/>
            </c:ext>
          </c:extLst>
        </c:ser>
        <c:dLbls>
          <c:showLegendKey val="0"/>
          <c:showVal val="0"/>
          <c:showCatName val="0"/>
          <c:showSerName val="0"/>
          <c:showPercent val="0"/>
          <c:showBubbleSize val="0"/>
        </c:dLbls>
        <c:gapWidth val="150"/>
        <c:shape val="box"/>
        <c:axId val="341259768"/>
        <c:axId val="341264248"/>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'PRIMER AVANCE'!$A$26</c15:sqref>
                        </c15:formulaRef>
                      </c:ext>
                    </c:extLst>
                    <c:strCache>
                      <c:ptCount val="1"/>
                      <c:pt idx="0">
                        <c:v>TOTAL EJECUTADO </c:v>
                      </c:pt>
                    </c:strCache>
                  </c:strRef>
                </c:cat>
                <c:val>
                  <c:numRef>
                    <c:extLst>
                      <c:ext uri="{02D57815-91ED-43cb-92C2-25804820EDAC}">
                        <c15:formulaRef>
                          <c15:sqref>'PRIMER AVANCE'!$B$26</c15:sqref>
                        </c15:formulaRef>
                      </c:ext>
                    </c:extLst>
                    <c:numCache>
                      <c:formatCode>General</c:formatCode>
                      <c:ptCount val="1"/>
                    </c:numCache>
                  </c:numRef>
                </c:val>
                <c:extLst>
                  <c:ext xmlns:c16="http://schemas.microsoft.com/office/drawing/2014/chart" uri="{C3380CC4-5D6E-409C-BE32-E72D297353CC}">
                    <c16:uniqueId val="{00000002-26C3-4C6F-A9F7-1267EF15DD08}"/>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AVANCE'!$A$26</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'PRIMER AVANCE'!$C$26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26C3-4C6F-A9F7-1267EF15DD08}"/>
                  </c:ext>
                </c:extLst>
              </c15:ser>
            </c15:filteredBarSeries>
          </c:ext>
        </c:extLst>
      </c:bar3DChart>
      <c:catAx>
        <c:axId val="341259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264248"/>
        <c:crosses val="autoZero"/>
        <c:auto val="1"/>
        <c:lblAlgn val="ctr"/>
        <c:lblOffset val="100"/>
        <c:noMultiLvlLbl val="0"/>
      </c:catAx>
      <c:valAx>
        <c:axId val="341264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259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PLAN</a:t>
            </a:r>
            <a:r>
              <a:rPr lang="es-CO" b="1" baseline="0"/>
              <a:t> DE ACCION ORGANIZACIONAL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chemeClr val="accent3"/>
            </a:solidFill>
            <a:ln>
              <a:noFill/>
            </a:ln>
            <a:effectLst/>
            <a:sp3d/>
          </c:spPr>
          <c:invertIfNegative val="0"/>
          <c:cat>
            <c:strRef>
              <c:f>'PRIMER AVANCE'!$A$76:$A$94</c:f>
              <c:strCache>
                <c:ptCount val="19"/>
                <c:pt idx="0">
                  <c:v>Acueducto </c:v>
                </c:pt>
                <c:pt idx="1">
                  <c:v>Alcantarillado</c:v>
                </c:pt>
                <c:pt idx="2">
                  <c:v>Aseo y Aprovechamiento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Almacen</c:v>
                </c:pt>
                <c:pt idx="11">
                  <c:v>Gestion Comercial</c:v>
                </c:pt>
                <c:pt idx="12">
                  <c:v>Gestion Contractual</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AVANCE'!$D$76:$D$94</c:f>
              <c:numCache>
                <c:formatCode>0.00%</c:formatCode>
                <c:ptCount val="19"/>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89CA-4B3D-A7A3-8ABA064053C9}"/>
            </c:ext>
          </c:extLst>
        </c:ser>
        <c:ser>
          <c:idx val="3"/>
          <c:order val="3"/>
          <c:tx>
            <c:v>PROGRAMADO</c:v>
          </c:tx>
          <c:spPr>
            <a:solidFill>
              <a:schemeClr val="accent4"/>
            </a:solidFill>
            <a:ln>
              <a:noFill/>
            </a:ln>
            <a:effectLst/>
            <a:sp3d/>
          </c:spPr>
          <c:invertIfNegative val="0"/>
          <c:cat>
            <c:strRef>
              <c:f>'PRIMER AVANCE'!$A$76:$A$94</c:f>
              <c:strCache>
                <c:ptCount val="19"/>
                <c:pt idx="0">
                  <c:v>Acueducto </c:v>
                </c:pt>
                <c:pt idx="1">
                  <c:v>Alcantarillado</c:v>
                </c:pt>
                <c:pt idx="2">
                  <c:v>Aseo y Aprovechamiento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Almacen</c:v>
                </c:pt>
                <c:pt idx="11">
                  <c:v>Gestion Comercial</c:v>
                </c:pt>
                <c:pt idx="12">
                  <c:v>Gestion Contractual</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AVANCE'!$F$76:$F$94</c:f>
              <c:numCache>
                <c:formatCode>0%</c:formatCode>
                <c:ptCount val="19"/>
                <c:pt idx="0">
                  <c:v>0.1</c:v>
                </c:pt>
                <c:pt idx="1">
                  <c:v>0.1</c:v>
                </c:pt>
                <c:pt idx="2">
                  <c:v>0.1</c:v>
                </c:pt>
                <c:pt idx="3">
                  <c:v>0.1</c:v>
                </c:pt>
                <c:pt idx="4">
                  <c:v>0.1</c:v>
                </c:pt>
                <c:pt idx="5">
                  <c:v>0.04</c:v>
                </c:pt>
                <c:pt idx="6">
                  <c:v>0.03</c:v>
                </c:pt>
                <c:pt idx="7">
                  <c:v>0.06</c:v>
                </c:pt>
                <c:pt idx="8">
                  <c:v>0.04</c:v>
                </c:pt>
                <c:pt idx="9">
                  <c:v>0.03</c:v>
                </c:pt>
                <c:pt idx="10">
                  <c:v>0.02</c:v>
                </c:pt>
                <c:pt idx="11">
                  <c:v>0.02</c:v>
                </c:pt>
                <c:pt idx="12">
                  <c:v>0.03</c:v>
                </c:pt>
                <c:pt idx="13">
                  <c:v>0.04</c:v>
                </c:pt>
                <c:pt idx="14">
                  <c:v>0.03</c:v>
                </c:pt>
                <c:pt idx="15">
                  <c:v>0.03</c:v>
                </c:pt>
                <c:pt idx="16">
                  <c:v>0.05</c:v>
                </c:pt>
                <c:pt idx="17">
                  <c:v>0.05</c:v>
                </c:pt>
                <c:pt idx="18">
                  <c:v>0.03</c:v>
                </c:pt>
              </c:numCache>
            </c:numRef>
          </c:val>
          <c:extLst>
            <c:ext xmlns:c16="http://schemas.microsoft.com/office/drawing/2014/chart" uri="{C3380CC4-5D6E-409C-BE32-E72D297353CC}">
              <c16:uniqueId val="{00000001-89CA-4B3D-A7A3-8ABA064053C9}"/>
            </c:ext>
          </c:extLst>
        </c:ser>
        <c:dLbls>
          <c:showLegendKey val="0"/>
          <c:showVal val="0"/>
          <c:showCatName val="0"/>
          <c:showSerName val="0"/>
          <c:showPercent val="0"/>
          <c:showBubbleSize val="0"/>
        </c:dLbls>
        <c:gapWidth val="150"/>
        <c:shape val="box"/>
        <c:axId val="341978216"/>
        <c:axId val="341978600"/>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'PRIMER AVANCE'!$A$76:$A$94</c15:sqref>
                        </c15:formulaRef>
                      </c:ext>
                    </c:extLst>
                    <c:strCache>
                      <c:ptCount val="19"/>
                      <c:pt idx="0">
                        <c:v>Acueducto </c:v>
                      </c:pt>
                      <c:pt idx="1">
                        <c:v>Alcantarillado</c:v>
                      </c:pt>
                      <c:pt idx="2">
                        <c:v>Aseo y Aprovechamiento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Almacen</c:v>
                      </c:pt>
                      <c:pt idx="11">
                        <c:v>Gestion Comercial</c:v>
                      </c:pt>
                      <c:pt idx="12">
                        <c:v>Gestion Contractual</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c:ext uri="{02D57815-91ED-43cb-92C2-25804820EDAC}">
                        <c15:formulaRef>
                          <c15:sqref>'PRIMER AVANCE'!$B$76:$B$94</c15:sqref>
                        </c15:formulaRef>
                      </c:ext>
                    </c:extLst>
                    <c:numCache>
                      <c:formatCode>General</c:formatCode>
                      <c:ptCount val="19"/>
                    </c:numCache>
                  </c:numRef>
                </c:val>
                <c:extLst>
                  <c:ext xmlns:c16="http://schemas.microsoft.com/office/drawing/2014/chart" uri="{C3380CC4-5D6E-409C-BE32-E72D297353CC}">
                    <c16:uniqueId val="{00000002-89CA-4B3D-A7A3-8ABA064053C9}"/>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AVANCE'!$A$76:$A$94</c15:sqref>
                        </c15:formulaRef>
                      </c:ext>
                    </c:extLst>
                    <c:strCache>
                      <c:ptCount val="19"/>
                      <c:pt idx="0">
                        <c:v>Acueducto </c:v>
                      </c:pt>
                      <c:pt idx="1">
                        <c:v>Alcantarillado</c:v>
                      </c:pt>
                      <c:pt idx="2">
                        <c:v>Aseo y Aprovechamiento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Almacen</c:v>
                      </c:pt>
                      <c:pt idx="11">
                        <c:v>Gestion Comercial</c:v>
                      </c:pt>
                      <c:pt idx="12">
                        <c:v>Gestion Contractual</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xmlns:c15="http://schemas.microsoft.com/office/drawing/2012/chart">
                      <c:ext xmlns:c15="http://schemas.microsoft.com/office/drawing/2012/chart" uri="{02D57815-91ED-43cb-92C2-25804820EDAC}">
                        <c15:formulaRef>
                          <c15:sqref>'PRIMER AVANCE'!$C$76:$C$94</c15:sqref>
                        </c15:formulaRef>
                      </c:ext>
                    </c:extLst>
                    <c:numCache>
                      <c:formatCode>General</c:formatCode>
                      <c:ptCount val="19"/>
                    </c:numCache>
                  </c:numRef>
                </c:val>
                <c:extLst xmlns:c15="http://schemas.microsoft.com/office/drawing/2012/chart">
                  <c:ext xmlns:c16="http://schemas.microsoft.com/office/drawing/2014/chart" uri="{C3380CC4-5D6E-409C-BE32-E72D297353CC}">
                    <c16:uniqueId val="{00000003-89CA-4B3D-A7A3-8ABA064053C9}"/>
                  </c:ext>
                </c:extLst>
              </c15:ser>
            </c15:filteredBarSeries>
          </c:ext>
        </c:extLst>
      </c:bar3DChart>
      <c:catAx>
        <c:axId val="341978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978600"/>
        <c:crosses val="autoZero"/>
        <c:auto val="1"/>
        <c:lblAlgn val="ctr"/>
        <c:lblOffset val="100"/>
        <c:noMultiLvlLbl val="0"/>
      </c:catAx>
      <c:valAx>
        <c:axId val="341978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97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b="1">
                <a:latin typeface="Arial Narrow" panose="020B0606020202030204" pitchFamily="34" charset="0"/>
              </a:rPr>
              <a:t>EJECUCION DE PLAN DE ACCION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chemeClr val="accent3"/>
            </a:solidFill>
            <a:ln>
              <a:noFill/>
            </a:ln>
            <a:effectLst/>
            <a:sp3d/>
          </c:spPr>
          <c:invertIfNegative val="0"/>
          <c:dPt>
            <c:idx val="0"/>
            <c:invertIfNegative val="0"/>
            <c:bubble3D val="0"/>
            <c:spPr>
              <a:solidFill>
                <a:srgbClr val="00B0F0"/>
              </a:solidFill>
              <a:ln>
                <a:noFill/>
              </a:ln>
              <a:effectLst/>
              <a:sp3d/>
            </c:spPr>
            <c:extLst>
              <c:ext xmlns:c16="http://schemas.microsoft.com/office/drawing/2014/chart" uri="{C3380CC4-5D6E-409C-BE32-E72D297353CC}">
                <c16:uniqueId val="{00000001-4F3F-4E1E-8C7B-247A31B64426}"/>
              </c:ext>
            </c:extLst>
          </c:dPt>
          <c:cat>
            <c:strRef>
              <c:f>'PRIMER AVANCE'!$A$95</c:f>
              <c:strCache>
                <c:ptCount val="1"/>
                <c:pt idx="0">
                  <c:v>TOTAL EJECUTADO </c:v>
                </c:pt>
              </c:strCache>
            </c:strRef>
          </c:cat>
          <c:val>
            <c:numRef>
              <c:f>'PRIMER AVANCE'!$D$95</c:f>
              <c:numCache>
                <c:formatCode>0.00%</c:formatCode>
                <c:ptCount val="1"/>
                <c:pt idx="0">
                  <c:v>0</c:v>
                </c:pt>
              </c:numCache>
            </c:numRef>
          </c:val>
          <c:extLst>
            <c:ext xmlns:c16="http://schemas.microsoft.com/office/drawing/2014/chart" uri="{C3380CC4-5D6E-409C-BE32-E72D297353CC}">
              <c16:uniqueId val="{00000002-4F3F-4E1E-8C7B-247A31B64426}"/>
            </c:ext>
          </c:extLst>
        </c:ser>
        <c:ser>
          <c:idx val="3"/>
          <c:order val="3"/>
          <c:tx>
            <c:v>PROGRAMADO</c:v>
          </c:tx>
          <c:spPr>
            <a:solidFill>
              <a:schemeClr val="accent4"/>
            </a:solidFill>
            <a:ln>
              <a:noFill/>
            </a:ln>
            <a:effectLst/>
            <a:sp3d/>
          </c:spPr>
          <c:invertIfNegative val="0"/>
          <c:cat>
            <c:strRef>
              <c:f>'PRIMER AVANCE'!$A$95</c:f>
              <c:strCache>
                <c:ptCount val="1"/>
                <c:pt idx="0">
                  <c:v>TOTAL EJECUTADO </c:v>
                </c:pt>
              </c:strCache>
            </c:strRef>
          </c:cat>
          <c:val>
            <c:numRef>
              <c:f>'PRIMER AVANCE'!$F$95</c:f>
              <c:numCache>
                <c:formatCode>0%</c:formatCode>
                <c:ptCount val="1"/>
                <c:pt idx="0">
                  <c:v>1.0000000000000004</c:v>
                </c:pt>
              </c:numCache>
            </c:numRef>
          </c:val>
          <c:extLst>
            <c:ext xmlns:c16="http://schemas.microsoft.com/office/drawing/2014/chart" uri="{C3380CC4-5D6E-409C-BE32-E72D297353CC}">
              <c16:uniqueId val="{00000003-4F3F-4E1E-8C7B-247A31B64426}"/>
            </c:ext>
          </c:extLst>
        </c:ser>
        <c:dLbls>
          <c:showLegendKey val="0"/>
          <c:showVal val="0"/>
          <c:showCatName val="0"/>
          <c:showSerName val="0"/>
          <c:showPercent val="0"/>
          <c:showBubbleSize val="0"/>
        </c:dLbls>
        <c:gapWidth val="150"/>
        <c:shape val="box"/>
        <c:axId val="341995952"/>
        <c:axId val="217304376"/>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'PRIMER AVANCE'!$A$95</c15:sqref>
                        </c15:formulaRef>
                      </c:ext>
                    </c:extLst>
                    <c:strCache>
                      <c:ptCount val="1"/>
                      <c:pt idx="0">
                        <c:v>TOTAL EJECUTADO </c:v>
                      </c:pt>
                    </c:strCache>
                  </c:strRef>
                </c:cat>
                <c:val>
                  <c:numRef>
                    <c:extLst>
                      <c:ext uri="{02D57815-91ED-43cb-92C2-25804820EDAC}">
                        <c15:formulaRef>
                          <c15:sqref>'PRIMER AVANCE'!$B$95</c15:sqref>
                        </c15:formulaRef>
                      </c:ext>
                    </c:extLst>
                    <c:numCache>
                      <c:formatCode>General</c:formatCode>
                      <c:ptCount val="1"/>
                    </c:numCache>
                  </c:numRef>
                </c:val>
                <c:extLst>
                  <c:ext xmlns:c16="http://schemas.microsoft.com/office/drawing/2014/chart" uri="{C3380CC4-5D6E-409C-BE32-E72D297353CC}">
                    <c16:uniqueId val="{00000004-4F3F-4E1E-8C7B-247A31B64426}"/>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AVANCE'!$A$95</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'PRIMER AVANCE'!$C$95</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4F3F-4E1E-8C7B-247A31B64426}"/>
                  </c:ext>
                </c:extLst>
              </c15:ser>
            </c15:filteredBarSeries>
          </c:ext>
        </c:extLst>
      </c:bar3DChart>
      <c:catAx>
        <c:axId val="3419959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7304376"/>
        <c:crosses val="autoZero"/>
        <c:auto val="1"/>
        <c:lblAlgn val="ctr"/>
        <c:lblOffset val="100"/>
        <c:noMultiLvlLbl val="0"/>
      </c:catAx>
      <c:valAx>
        <c:axId val="217304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995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PLAN DE ACCION ORGANIZACIONAL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solidFill>
          <a:sysClr val="window" lastClr="FFFFFF"/>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rgbClr val="0070C0"/>
            </a:solidFill>
            <a:ln>
              <a:noFill/>
            </a:ln>
            <a:effectLst/>
            <a:sp3d/>
          </c:spPr>
          <c:invertIfNegative val="0"/>
          <c:cat>
            <c:strRef>
              <c:f>'PRIMER AVANCE'!$A$136:$A$153</c:f>
              <c:strCache>
                <c:ptCount val="18"/>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Ccontractual</c:v>
                </c:pt>
                <c:pt idx="12">
                  <c:v>Gestion de Atencion al Ciudadano</c:v>
                </c:pt>
                <c:pt idx="13">
                  <c:v>Gestion Disciplinaria</c:v>
                </c:pt>
                <c:pt idx="14">
                  <c:v>Gestion Financiera</c:v>
                </c:pt>
                <c:pt idx="15">
                  <c:v>Gestion TIC´s</c:v>
                </c:pt>
                <c:pt idx="16">
                  <c:v>Gestion Documental y de archivo</c:v>
                </c:pt>
                <c:pt idx="17">
                  <c:v>Gestion de evaluacion y control</c:v>
                </c:pt>
              </c:strCache>
            </c:strRef>
          </c:cat>
          <c:val>
            <c:numRef>
              <c:f>'PRIMER AVANCE'!$D$136:$D$153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37C-4D18-8197-8E9B3526D824}"/>
            </c:ext>
          </c:extLst>
        </c:ser>
        <c:ser>
          <c:idx val="3"/>
          <c:order val="3"/>
          <c:tx>
            <c:v>PROGRAMADO</c:v>
          </c:tx>
          <c:spPr>
            <a:solidFill>
              <a:schemeClr val="accent4"/>
            </a:solidFill>
            <a:ln>
              <a:noFill/>
            </a:ln>
            <a:effectLst/>
            <a:sp3d/>
          </c:spPr>
          <c:invertIfNegative val="0"/>
          <c:cat>
            <c:strRef>
              <c:f>'PRIMER AVANCE'!$A$136:$A$153</c:f>
              <c:strCache>
                <c:ptCount val="18"/>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Ccontractual</c:v>
                </c:pt>
                <c:pt idx="12">
                  <c:v>Gestion de Atencion al Ciudadano</c:v>
                </c:pt>
                <c:pt idx="13">
                  <c:v>Gestion Disciplinaria</c:v>
                </c:pt>
                <c:pt idx="14">
                  <c:v>Gestion Financiera</c:v>
                </c:pt>
                <c:pt idx="15">
                  <c:v>Gestion TIC´s</c:v>
                </c:pt>
                <c:pt idx="16">
                  <c:v>Gestion Documental y de archivo</c:v>
                </c:pt>
                <c:pt idx="17">
                  <c:v>Gestion de evaluacion y control</c:v>
                </c:pt>
              </c:strCache>
            </c:strRef>
          </c:cat>
          <c:val>
            <c:numRef>
              <c:f>'PRIMER AVANCE'!$F$136:$F$153</c:f>
              <c:numCache>
                <c:formatCode>0%</c:formatCode>
                <c:ptCount val="18"/>
                <c:pt idx="0">
                  <c:v>0.1</c:v>
                </c:pt>
                <c:pt idx="1">
                  <c:v>0.1</c:v>
                </c:pt>
                <c:pt idx="2">
                  <c:v>0.1</c:v>
                </c:pt>
                <c:pt idx="3">
                  <c:v>0.1</c:v>
                </c:pt>
                <c:pt idx="4">
                  <c:v>0.1</c:v>
                </c:pt>
                <c:pt idx="5">
                  <c:v>0.04</c:v>
                </c:pt>
                <c:pt idx="6">
                  <c:v>0.04</c:v>
                </c:pt>
                <c:pt idx="7">
                  <c:v>0.06</c:v>
                </c:pt>
                <c:pt idx="8">
                  <c:v>0.05</c:v>
                </c:pt>
                <c:pt idx="9">
                  <c:v>0.03</c:v>
                </c:pt>
                <c:pt idx="10">
                  <c:v>0.02</c:v>
                </c:pt>
                <c:pt idx="11">
                  <c:v>0.03</c:v>
                </c:pt>
                <c:pt idx="12">
                  <c:v>0.04</c:v>
                </c:pt>
                <c:pt idx="13">
                  <c:v>0.03</c:v>
                </c:pt>
                <c:pt idx="14">
                  <c:v>0.03</c:v>
                </c:pt>
                <c:pt idx="15">
                  <c:v>0.05</c:v>
                </c:pt>
                <c:pt idx="16">
                  <c:v>0.05</c:v>
                </c:pt>
                <c:pt idx="17">
                  <c:v>0.03</c:v>
                </c:pt>
              </c:numCache>
            </c:numRef>
          </c:val>
          <c:extLst>
            <c:ext xmlns:c16="http://schemas.microsoft.com/office/drawing/2014/chart" uri="{C3380CC4-5D6E-409C-BE32-E72D297353CC}">
              <c16:uniqueId val="{00000001-F37C-4D18-8197-8E9B3526D824}"/>
            </c:ext>
          </c:extLst>
        </c:ser>
        <c:dLbls>
          <c:showLegendKey val="0"/>
          <c:showVal val="0"/>
          <c:showCatName val="0"/>
          <c:showSerName val="0"/>
          <c:showPercent val="0"/>
          <c:showBubbleSize val="0"/>
        </c:dLbls>
        <c:gapWidth val="150"/>
        <c:shape val="box"/>
        <c:axId val="217308296"/>
        <c:axId val="217308688"/>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'PRIMER AVANCE'!$A$136:$A$153</c15:sqref>
                        </c15:formulaRef>
                      </c:ext>
                    </c:extLst>
                    <c:strCache>
                      <c:ptCount val="18"/>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Ccontractual</c:v>
                      </c:pt>
                      <c:pt idx="12">
                        <c:v>Gestion de Atencion al Ciudadano</c:v>
                      </c:pt>
                      <c:pt idx="13">
                        <c:v>Gestion Disciplinaria</c:v>
                      </c:pt>
                      <c:pt idx="14">
                        <c:v>Gestion Financiera</c:v>
                      </c:pt>
                      <c:pt idx="15">
                        <c:v>Gestion TIC´s</c:v>
                      </c:pt>
                      <c:pt idx="16">
                        <c:v>Gestion Documental y de archivo</c:v>
                      </c:pt>
                      <c:pt idx="17">
                        <c:v>Gestion de evaluacion y control</c:v>
                      </c:pt>
                    </c:strCache>
                  </c:strRef>
                </c:cat>
                <c:val>
                  <c:numRef>
                    <c:extLst>
                      <c:ext uri="{02D57815-91ED-43cb-92C2-25804820EDAC}">
                        <c15:formulaRef>
                          <c15:sqref>'PRIMER AVANCE'!$B$136:$B$153</c15:sqref>
                        </c15:formulaRef>
                      </c:ext>
                    </c:extLst>
                    <c:numCache>
                      <c:formatCode>General</c:formatCode>
                      <c:ptCount val="18"/>
                    </c:numCache>
                  </c:numRef>
                </c:val>
                <c:extLst>
                  <c:ext xmlns:c16="http://schemas.microsoft.com/office/drawing/2014/chart" uri="{C3380CC4-5D6E-409C-BE32-E72D297353CC}">
                    <c16:uniqueId val="{00000002-F37C-4D18-8197-8E9B3526D824}"/>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AVANCE'!$A$136:$A$153</c15:sqref>
                        </c15:formulaRef>
                      </c:ext>
                    </c:extLst>
                    <c:strCache>
                      <c:ptCount val="18"/>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Ccontractual</c:v>
                      </c:pt>
                      <c:pt idx="12">
                        <c:v>Gestion de Atencion al Ciudadano</c:v>
                      </c:pt>
                      <c:pt idx="13">
                        <c:v>Gestion Disciplinaria</c:v>
                      </c:pt>
                      <c:pt idx="14">
                        <c:v>Gestion Financiera</c:v>
                      </c:pt>
                      <c:pt idx="15">
                        <c:v>Gestion TIC´s</c:v>
                      </c:pt>
                      <c:pt idx="16">
                        <c:v>Gestion Documental y de archivo</c:v>
                      </c:pt>
                      <c:pt idx="17">
                        <c:v>Gestion de evaluacion y control</c:v>
                      </c:pt>
                    </c:strCache>
                  </c:strRef>
                </c:cat>
                <c:val>
                  <c:numRef>
                    <c:extLst xmlns:c15="http://schemas.microsoft.com/office/drawing/2012/chart">
                      <c:ext xmlns:c15="http://schemas.microsoft.com/office/drawing/2012/chart" uri="{02D57815-91ED-43cb-92C2-25804820EDAC}">
                        <c15:formulaRef>
                          <c15:sqref>'PRIMER AVANCE'!$C$136:$C$153</c15:sqref>
                        </c15:formulaRef>
                      </c:ext>
                    </c:extLst>
                    <c:numCache>
                      <c:formatCode>General</c:formatCode>
                      <c:ptCount val="18"/>
                    </c:numCache>
                  </c:numRef>
                </c:val>
                <c:extLst xmlns:c15="http://schemas.microsoft.com/office/drawing/2012/chart">
                  <c:ext xmlns:c16="http://schemas.microsoft.com/office/drawing/2014/chart" uri="{C3380CC4-5D6E-409C-BE32-E72D297353CC}">
                    <c16:uniqueId val="{00000003-F37C-4D18-8197-8E9B3526D824}"/>
                  </c:ext>
                </c:extLst>
              </c15:ser>
            </c15:filteredBarSeries>
          </c:ext>
        </c:extLst>
      </c:bar3DChart>
      <c:catAx>
        <c:axId val="217308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7308688"/>
        <c:crosses val="autoZero"/>
        <c:auto val="1"/>
        <c:lblAlgn val="ctr"/>
        <c:lblOffset val="100"/>
        <c:noMultiLvlLbl val="0"/>
      </c:catAx>
      <c:valAx>
        <c:axId val="2173086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7308296"/>
        <c:crosses val="autoZero"/>
        <c:crossBetween val="between"/>
      </c:valAx>
      <c:spPr>
        <a:noFill/>
        <a:ln>
          <a:noFill/>
        </a:ln>
        <a:effectLst/>
      </c:spPr>
    </c:plotArea>
    <c:legend>
      <c:legendPos val="b"/>
      <c:layout>
        <c:manualLayout>
          <c:xMode val="edge"/>
          <c:yMode val="edge"/>
          <c:x val="0.37911132983377077"/>
          <c:y val="0.88483741615631384"/>
          <c:w val="0.40345944018144236"/>
          <c:h val="7.52513628104179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EJECUCION</a:t>
            </a:r>
            <a:r>
              <a:rPr lang="es-CO" baseline="0"/>
              <a:t> DEL PLAN DE ACCION</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chemeClr val="accent5"/>
            </a:solidFill>
            <a:ln>
              <a:noFill/>
            </a:ln>
            <a:effectLst/>
            <a:sp3d/>
          </c:spPr>
          <c:invertIfNegative val="0"/>
          <c:cat>
            <c:strRef>
              <c:f>'PRIMER AVANCE'!$A$154</c:f>
              <c:strCache>
                <c:ptCount val="1"/>
                <c:pt idx="0">
                  <c:v>TOTAL EJECUTADO </c:v>
                </c:pt>
              </c:strCache>
            </c:strRef>
          </c:cat>
          <c:val>
            <c:numRef>
              <c:f>'PRIMER AVANCE'!$D$154</c:f>
              <c:numCache>
                <c:formatCode>0.00%</c:formatCode>
                <c:ptCount val="1"/>
                <c:pt idx="0">
                  <c:v>0</c:v>
                </c:pt>
              </c:numCache>
            </c:numRef>
          </c:val>
          <c:extLst>
            <c:ext xmlns:c16="http://schemas.microsoft.com/office/drawing/2014/chart" uri="{C3380CC4-5D6E-409C-BE32-E72D297353CC}">
              <c16:uniqueId val="{00000000-E762-4D5D-83C6-8B3BE91EA788}"/>
            </c:ext>
          </c:extLst>
        </c:ser>
        <c:ser>
          <c:idx val="3"/>
          <c:order val="3"/>
          <c:tx>
            <c:v>PROGRAMADO</c:v>
          </c:tx>
          <c:spPr>
            <a:solidFill>
              <a:schemeClr val="accent4"/>
            </a:solidFill>
            <a:ln>
              <a:noFill/>
            </a:ln>
            <a:effectLst/>
            <a:sp3d/>
          </c:spPr>
          <c:invertIfNegative val="0"/>
          <c:cat>
            <c:strRef>
              <c:f>'PRIMER AVANCE'!$A$154</c:f>
              <c:strCache>
                <c:ptCount val="1"/>
                <c:pt idx="0">
                  <c:v>TOTAL EJECUTADO </c:v>
                </c:pt>
              </c:strCache>
            </c:strRef>
          </c:cat>
          <c:val>
            <c:numRef>
              <c:f>'PRIMER AVANCE'!$F$154</c:f>
              <c:numCache>
                <c:formatCode>0%</c:formatCode>
                <c:ptCount val="1"/>
                <c:pt idx="0">
                  <c:v>1.0000000000000004</c:v>
                </c:pt>
              </c:numCache>
            </c:numRef>
          </c:val>
          <c:extLst>
            <c:ext xmlns:c16="http://schemas.microsoft.com/office/drawing/2014/chart" uri="{C3380CC4-5D6E-409C-BE32-E72D297353CC}">
              <c16:uniqueId val="{00000001-E762-4D5D-83C6-8B3BE91EA788}"/>
            </c:ext>
          </c:extLst>
        </c:ser>
        <c:dLbls>
          <c:showLegendKey val="0"/>
          <c:showVal val="0"/>
          <c:showCatName val="0"/>
          <c:showSerName val="0"/>
          <c:showPercent val="0"/>
          <c:showBubbleSize val="0"/>
        </c:dLbls>
        <c:gapWidth val="150"/>
        <c:shape val="box"/>
        <c:axId val="340763368"/>
        <c:axId val="340763760"/>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'PRIMER AVANCE'!$A$154</c15:sqref>
                        </c15:formulaRef>
                      </c:ext>
                    </c:extLst>
                    <c:strCache>
                      <c:ptCount val="1"/>
                      <c:pt idx="0">
                        <c:v>TOTAL EJECUTADO </c:v>
                      </c:pt>
                    </c:strCache>
                  </c:strRef>
                </c:cat>
                <c:val>
                  <c:numRef>
                    <c:extLst>
                      <c:ext uri="{02D57815-91ED-43cb-92C2-25804820EDAC}">
                        <c15:formulaRef>
                          <c15:sqref>'PRIMER AVANCE'!$B$154</c15:sqref>
                        </c15:formulaRef>
                      </c:ext>
                    </c:extLst>
                    <c:numCache>
                      <c:formatCode>General</c:formatCode>
                      <c:ptCount val="1"/>
                    </c:numCache>
                  </c:numRef>
                </c:val>
                <c:extLst>
                  <c:ext xmlns:c16="http://schemas.microsoft.com/office/drawing/2014/chart" uri="{C3380CC4-5D6E-409C-BE32-E72D297353CC}">
                    <c16:uniqueId val="{00000002-E762-4D5D-83C6-8B3BE91EA788}"/>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AVANCE'!$A$154</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'PRIMER AVANCE'!$C$154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E762-4D5D-83C6-8B3BE91EA788}"/>
                  </c:ext>
                </c:extLst>
              </c15:ser>
            </c15:filteredBarSeries>
          </c:ext>
        </c:extLst>
      </c:bar3DChart>
      <c:catAx>
        <c:axId val="340763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763760"/>
        <c:crosses val="autoZero"/>
        <c:auto val="1"/>
        <c:lblAlgn val="ctr"/>
        <c:lblOffset val="100"/>
        <c:noMultiLvlLbl val="0"/>
      </c:catAx>
      <c:valAx>
        <c:axId val="340763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763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PROGRAMADO</c:v>
          </c:tx>
          <c:spPr>
            <a:solidFill>
              <a:srgbClr val="0070C0"/>
            </a:solidFill>
            <a:ln>
              <a:noFill/>
            </a:ln>
            <a:effectLst/>
            <a:sp3d/>
          </c:spPr>
          <c:invertIfNegative val="0"/>
          <c:cat>
            <c:strRef>
              <c:f>'PRIMER AVANCE'!$A$7:$A$25</c:f>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AVANCE'!$D$7:$D$25</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46C-438C-A3A5-6626FB5C2819}"/>
            </c:ext>
          </c:extLst>
        </c:ser>
        <c:ser>
          <c:idx val="3"/>
          <c:order val="3"/>
          <c:tx>
            <c:v>EJECUTADO</c:v>
          </c:tx>
          <c:spPr>
            <a:solidFill>
              <a:schemeClr val="accent2"/>
            </a:solidFill>
            <a:ln>
              <a:noFill/>
            </a:ln>
            <a:effectLst/>
            <a:sp3d/>
          </c:spPr>
          <c:invertIfNegative val="0"/>
          <c:cat>
            <c:strRef>
              <c:f>'PRIMER AVANCE'!$A$7:$A$25</c:f>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AVANCE'!$F$7:$F$25</c:f>
              <c:numCache>
                <c:formatCode>0%</c:formatCode>
                <c:ptCount val="19"/>
                <c:pt idx="0">
                  <c:v>0.1</c:v>
                </c:pt>
                <c:pt idx="1">
                  <c:v>0.1</c:v>
                </c:pt>
                <c:pt idx="2">
                  <c:v>0.1</c:v>
                </c:pt>
                <c:pt idx="3">
                  <c:v>0.1</c:v>
                </c:pt>
                <c:pt idx="4">
                  <c:v>0.1</c:v>
                </c:pt>
                <c:pt idx="5">
                  <c:v>0.04</c:v>
                </c:pt>
                <c:pt idx="6">
                  <c:v>0.03</c:v>
                </c:pt>
                <c:pt idx="7">
                  <c:v>0.06</c:v>
                </c:pt>
                <c:pt idx="8">
                  <c:v>0.04</c:v>
                </c:pt>
                <c:pt idx="9">
                  <c:v>0.03</c:v>
                </c:pt>
                <c:pt idx="10">
                  <c:v>0.02</c:v>
                </c:pt>
                <c:pt idx="11">
                  <c:v>0.03</c:v>
                </c:pt>
                <c:pt idx="12">
                  <c:v>0.02</c:v>
                </c:pt>
                <c:pt idx="13">
                  <c:v>0.04</c:v>
                </c:pt>
                <c:pt idx="14">
                  <c:v>0.03</c:v>
                </c:pt>
                <c:pt idx="15">
                  <c:v>0.03</c:v>
                </c:pt>
                <c:pt idx="16">
                  <c:v>0.05</c:v>
                </c:pt>
                <c:pt idx="17">
                  <c:v>0.05</c:v>
                </c:pt>
                <c:pt idx="18">
                  <c:v>0.03</c:v>
                </c:pt>
              </c:numCache>
            </c:numRef>
          </c:val>
          <c:extLst>
            <c:ext xmlns:c16="http://schemas.microsoft.com/office/drawing/2014/chart" uri="{C3380CC4-5D6E-409C-BE32-E72D297353CC}">
              <c16:uniqueId val="{00000001-B46C-438C-A3A5-6626FB5C2819}"/>
            </c:ext>
          </c:extLst>
        </c:ser>
        <c:dLbls>
          <c:showLegendKey val="0"/>
          <c:showVal val="0"/>
          <c:showCatName val="0"/>
          <c:showSerName val="0"/>
          <c:showPercent val="0"/>
          <c:showBubbleSize val="0"/>
        </c:dLbls>
        <c:gapWidth val="150"/>
        <c:shape val="box"/>
        <c:axId val="340630088"/>
        <c:axId val="340655592"/>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'PRIMER AVANCE'!$A$7:$A$25</c15:sqref>
                        </c15:formulaRef>
                      </c:ext>
                    </c:extLst>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c:ext uri="{02D57815-91ED-43cb-92C2-25804820EDAC}">
                        <c15:formulaRef>
                          <c15:sqref>'PRIMER AVANCE'!$B$7:$B$25</c15:sqref>
                        </c15:formulaRef>
                      </c:ext>
                    </c:extLst>
                    <c:numCache>
                      <c:formatCode>General</c:formatCode>
                      <c:ptCount val="19"/>
                    </c:numCache>
                  </c:numRef>
                </c:val>
                <c:extLst>
                  <c:ext xmlns:c16="http://schemas.microsoft.com/office/drawing/2014/chart" uri="{C3380CC4-5D6E-409C-BE32-E72D297353CC}">
                    <c16:uniqueId val="{00000002-B46C-438C-A3A5-6626FB5C2819}"/>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AVANCE'!$A$7:$A$25</c15:sqref>
                        </c15:formulaRef>
                      </c:ext>
                    </c:extLst>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xmlns:c15="http://schemas.microsoft.com/office/drawing/2012/chart">
                      <c:ext xmlns:c15="http://schemas.microsoft.com/office/drawing/2012/chart" uri="{02D57815-91ED-43cb-92C2-25804820EDAC}">
                        <c15:formulaRef>
                          <c15:sqref>'PRIMER AVANCE'!$C$7:$C$25</c15:sqref>
                        </c15:formulaRef>
                      </c:ext>
                    </c:extLst>
                    <c:numCache>
                      <c:formatCode>General</c:formatCode>
                      <c:ptCount val="19"/>
                    </c:numCache>
                  </c:numRef>
                </c:val>
                <c:extLst xmlns:c15="http://schemas.microsoft.com/office/drawing/2012/chart">
                  <c:ext xmlns:c16="http://schemas.microsoft.com/office/drawing/2014/chart" uri="{C3380CC4-5D6E-409C-BE32-E72D297353CC}">
                    <c16:uniqueId val="{00000003-B46C-438C-A3A5-6626FB5C2819}"/>
                  </c:ext>
                </c:extLst>
              </c15:ser>
            </c15:filteredBarSeries>
          </c:ext>
        </c:extLst>
      </c:bar3DChart>
      <c:catAx>
        <c:axId val="340630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655592"/>
        <c:crosses val="autoZero"/>
        <c:auto val="1"/>
        <c:lblAlgn val="ctr"/>
        <c:lblOffset val="100"/>
        <c:noMultiLvlLbl val="0"/>
      </c:catAx>
      <c:valAx>
        <c:axId val="340655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630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rgbClr val="0070C0"/>
            </a:solidFill>
            <a:ln>
              <a:noFill/>
            </a:ln>
            <a:effectLst/>
            <a:sp3d/>
          </c:spPr>
          <c:invertIfNegative val="0"/>
          <c:cat>
            <c:strRef>
              <c:f>'PRIMER AVANCE'!$A$26</c:f>
              <c:strCache>
                <c:ptCount val="1"/>
                <c:pt idx="0">
                  <c:v>TOTAL EJECUTADO </c:v>
                </c:pt>
              </c:strCache>
            </c:strRef>
          </c:cat>
          <c:val>
            <c:numRef>
              <c:f>'PRIMER AVANCE'!$D$26</c:f>
              <c:numCache>
                <c:formatCode>0.00%</c:formatCode>
                <c:ptCount val="1"/>
                <c:pt idx="0">
                  <c:v>0</c:v>
                </c:pt>
              </c:numCache>
            </c:numRef>
          </c:val>
          <c:extLst>
            <c:ext xmlns:c16="http://schemas.microsoft.com/office/drawing/2014/chart" uri="{C3380CC4-5D6E-409C-BE32-E72D297353CC}">
              <c16:uniqueId val="{00000000-4C70-4274-AF1C-AC16B6BBD7AE}"/>
            </c:ext>
          </c:extLst>
        </c:ser>
        <c:ser>
          <c:idx val="3"/>
          <c:order val="3"/>
          <c:tx>
            <c:v>PROGRAMADO</c:v>
          </c:tx>
          <c:spPr>
            <a:solidFill>
              <a:schemeClr val="accent2"/>
            </a:solidFill>
            <a:ln>
              <a:noFill/>
            </a:ln>
            <a:effectLst/>
            <a:sp3d/>
          </c:spPr>
          <c:invertIfNegative val="0"/>
          <c:cat>
            <c:strRef>
              <c:f>'PRIMER AVANCE'!$A$26</c:f>
              <c:strCache>
                <c:ptCount val="1"/>
                <c:pt idx="0">
                  <c:v>TOTAL EJECUTADO </c:v>
                </c:pt>
              </c:strCache>
            </c:strRef>
          </c:cat>
          <c:val>
            <c:numRef>
              <c:f>'PRIMER AVANCE'!$F$26</c:f>
              <c:numCache>
                <c:formatCode>0%</c:formatCode>
                <c:ptCount val="1"/>
                <c:pt idx="0">
                  <c:v>1.0000000000000004</c:v>
                </c:pt>
              </c:numCache>
            </c:numRef>
          </c:val>
          <c:extLst>
            <c:ext xmlns:c16="http://schemas.microsoft.com/office/drawing/2014/chart" uri="{C3380CC4-5D6E-409C-BE32-E72D297353CC}">
              <c16:uniqueId val="{00000001-4C70-4274-AF1C-AC16B6BBD7AE}"/>
            </c:ext>
          </c:extLst>
        </c:ser>
        <c:dLbls>
          <c:showLegendKey val="0"/>
          <c:showVal val="0"/>
          <c:showCatName val="0"/>
          <c:showSerName val="0"/>
          <c:showPercent val="0"/>
          <c:showBubbleSize val="0"/>
        </c:dLbls>
        <c:gapWidth val="150"/>
        <c:shape val="box"/>
        <c:axId val="341259768"/>
        <c:axId val="341264248"/>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'PRIMER AVANCE'!$A$26</c15:sqref>
                        </c15:formulaRef>
                      </c:ext>
                    </c:extLst>
                    <c:strCache>
                      <c:ptCount val="1"/>
                      <c:pt idx="0">
                        <c:v>TOTAL EJECUTADO </c:v>
                      </c:pt>
                    </c:strCache>
                  </c:strRef>
                </c:cat>
                <c:val>
                  <c:numRef>
                    <c:extLst>
                      <c:ext uri="{02D57815-91ED-43cb-92C2-25804820EDAC}">
                        <c15:formulaRef>
                          <c15:sqref>'PRIMER AVANCE'!$B$26</c15:sqref>
                        </c15:formulaRef>
                      </c:ext>
                    </c:extLst>
                    <c:numCache>
                      <c:formatCode>General</c:formatCode>
                      <c:ptCount val="1"/>
                    </c:numCache>
                  </c:numRef>
                </c:val>
                <c:extLst>
                  <c:ext xmlns:c16="http://schemas.microsoft.com/office/drawing/2014/chart" uri="{C3380CC4-5D6E-409C-BE32-E72D297353CC}">
                    <c16:uniqueId val="{00000002-4C70-4274-AF1C-AC16B6BBD7AE}"/>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AVANCE'!$A$26</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'PRIMER AVANCE'!$C$26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4C70-4274-AF1C-AC16B6BBD7AE}"/>
                  </c:ext>
                </c:extLst>
              </c15:ser>
            </c15:filteredBarSeries>
          </c:ext>
        </c:extLst>
      </c:bar3DChart>
      <c:catAx>
        <c:axId val="341259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264248"/>
        <c:crosses val="autoZero"/>
        <c:auto val="1"/>
        <c:lblAlgn val="ctr"/>
        <c:lblOffset val="100"/>
        <c:noMultiLvlLbl val="0"/>
      </c:catAx>
      <c:valAx>
        <c:axId val="341264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259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PROGRAMADO</c:v>
          </c:tx>
          <c:spPr>
            <a:solidFill>
              <a:srgbClr val="0070C0"/>
            </a:solidFill>
            <a:ln>
              <a:noFill/>
            </a:ln>
            <a:effectLst/>
            <a:sp3d/>
          </c:spPr>
          <c:invertIfNegative val="0"/>
          <c:cat>
            <c:strRef>
              <c:f>'PRIMER AVANCE'!$A$7:$A$25</c:f>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AVANCE'!$D$7:$D$25</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A718-4A48-BFB3-1806394CB46A}"/>
            </c:ext>
          </c:extLst>
        </c:ser>
        <c:ser>
          <c:idx val="3"/>
          <c:order val="3"/>
          <c:tx>
            <c:v>EJECUTADO</c:v>
          </c:tx>
          <c:spPr>
            <a:solidFill>
              <a:schemeClr val="accent2"/>
            </a:solidFill>
            <a:ln>
              <a:noFill/>
            </a:ln>
            <a:effectLst/>
            <a:sp3d/>
          </c:spPr>
          <c:invertIfNegative val="0"/>
          <c:cat>
            <c:strRef>
              <c:f>'PRIMER AVANCE'!$A$7:$A$25</c:f>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f>'PRIMER AVANCE'!$F$7:$F$25</c:f>
              <c:numCache>
                <c:formatCode>0%</c:formatCode>
                <c:ptCount val="19"/>
                <c:pt idx="0">
                  <c:v>0.1</c:v>
                </c:pt>
                <c:pt idx="1">
                  <c:v>0.1</c:v>
                </c:pt>
                <c:pt idx="2">
                  <c:v>0.1</c:v>
                </c:pt>
                <c:pt idx="3">
                  <c:v>0.1</c:v>
                </c:pt>
                <c:pt idx="4">
                  <c:v>0.1</c:v>
                </c:pt>
                <c:pt idx="5">
                  <c:v>0.04</c:v>
                </c:pt>
                <c:pt idx="6">
                  <c:v>0.03</c:v>
                </c:pt>
                <c:pt idx="7">
                  <c:v>0.06</c:v>
                </c:pt>
                <c:pt idx="8">
                  <c:v>0.04</c:v>
                </c:pt>
                <c:pt idx="9">
                  <c:v>0.03</c:v>
                </c:pt>
                <c:pt idx="10">
                  <c:v>0.02</c:v>
                </c:pt>
                <c:pt idx="11">
                  <c:v>0.03</c:v>
                </c:pt>
                <c:pt idx="12">
                  <c:v>0.02</c:v>
                </c:pt>
                <c:pt idx="13">
                  <c:v>0.04</c:v>
                </c:pt>
                <c:pt idx="14">
                  <c:v>0.03</c:v>
                </c:pt>
                <c:pt idx="15">
                  <c:v>0.03</c:v>
                </c:pt>
                <c:pt idx="16">
                  <c:v>0.05</c:v>
                </c:pt>
                <c:pt idx="17">
                  <c:v>0.05</c:v>
                </c:pt>
                <c:pt idx="18">
                  <c:v>0.03</c:v>
                </c:pt>
              </c:numCache>
            </c:numRef>
          </c:val>
          <c:extLst>
            <c:ext xmlns:c16="http://schemas.microsoft.com/office/drawing/2014/chart" uri="{C3380CC4-5D6E-409C-BE32-E72D297353CC}">
              <c16:uniqueId val="{00000001-A718-4A48-BFB3-1806394CB46A}"/>
            </c:ext>
          </c:extLst>
        </c:ser>
        <c:dLbls>
          <c:showLegendKey val="0"/>
          <c:showVal val="0"/>
          <c:showCatName val="0"/>
          <c:showSerName val="0"/>
          <c:showPercent val="0"/>
          <c:showBubbleSize val="0"/>
        </c:dLbls>
        <c:gapWidth val="150"/>
        <c:shape val="box"/>
        <c:axId val="340630088"/>
        <c:axId val="340655592"/>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'PRIMER AVANCE'!$A$7:$A$25</c15:sqref>
                        </c15:formulaRef>
                      </c:ext>
                    </c:extLst>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c:ext uri="{02D57815-91ED-43cb-92C2-25804820EDAC}">
                        <c15:formulaRef>
                          <c15:sqref>'PRIMER AVANCE'!$B$7:$B$25</c15:sqref>
                        </c15:formulaRef>
                      </c:ext>
                    </c:extLst>
                    <c:numCache>
                      <c:formatCode>General</c:formatCode>
                      <c:ptCount val="19"/>
                    </c:numCache>
                  </c:numRef>
                </c:val>
                <c:extLst>
                  <c:ext xmlns:c16="http://schemas.microsoft.com/office/drawing/2014/chart" uri="{C3380CC4-5D6E-409C-BE32-E72D297353CC}">
                    <c16:uniqueId val="{00000002-A718-4A48-BFB3-1806394CB46A}"/>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AVANCE'!$A$7:$A$25</c15:sqref>
                        </c15:formulaRef>
                      </c:ext>
                    </c:extLst>
                    <c:strCache>
                      <c:ptCount val="19"/>
                      <c:pt idx="0">
                        <c:v>Acueducto </c:v>
                      </c:pt>
                      <c:pt idx="1">
                        <c:v>Alcantarillado</c:v>
                      </c:pt>
                      <c:pt idx="2">
                        <c:v>Aseo y Aprobechamiento</c:v>
                      </c:pt>
                      <c:pt idx="3">
                        <c:v>Actividades complementarias</c:v>
                      </c:pt>
                      <c:pt idx="4">
                        <c:v>Energia y alumbrado publico</c:v>
                      </c:pt>
                      <c:pt idx="5">
                        <c:v>Gestion de Planeacion y 
Direccionamiento</c:v>
                      </c:pt>
                      <c:pt idx="6">
                        <c:v>Comunicación Estrategica</c:v>
                      </c:pt>
                      <c:pt idx="7">
                        <c:v>Gestion de Talento Humano </c:v>
                      </c:pt>
                      <c:pt idx="8">
                        <c:v>Gestion Administrativa</c:v>
                      </c:pt>
                      <c:pt idx="9">
                        <c:v>Gestion Juridica</c:v>
                      </c:pt>
                      <c:pt idx="10">
                        <c:v>Gestion Comercial</c:v>
                      </c:pt>
                      <c:pt idx="11">
                        <c:v>Gestion Contractual</c:v>
                      </c:pt>
                      <c:pt idx="12">
                        <c:v>Almacen</c:v>
                      </c:pt>
                      <c:pt idx="13">
                        <c:v>Gestion de Atencion al Ciudadano</c:v>
                      </c:pt>
                      <c:pt idx="14">
                        <c:v>Gestion Disciplinaria</c:v>
                      </c:pt>
                      <c:pt idx="15">
                        <c:v>Gestion Financiera</c:v>
                      </c:pt>
                      <c:pt idx="16">
                        <c:v>Gestion TIC´s</c:v>
                      </c:pt>
                      <c:pt idx="17">
                        <c:v>Gestion Documental y de archivo</c:v>
                      </c:pt>
                      <c:pt idx="18">
                        <c:v>Gestion de evaluacion y control</c:v>
                      </c:pt>
                    </c:strCache>
                  </c:strRef>
                </c:cat>
                <c:val>
                  <c:numRef>
                    <c:extLst xmlns:c15="http://schemas.microsoft.com/office/drawing/2012/chart">
                      <c:ext xmlns:c15="http://schemas.microsoft.com/office/drawing/2012/chart" uri="{02D57815-91ED-43cb-92C2-25804820EDAC}">
                        <c15:formulaRef>
                          <c15:sqref>'PRIMER AVANCE'!$C$7:$C$25</c15:sqref>
                        </c15:formulaRef>
                      </c:ext>
                    </c:extLst>
                    <c:numCache>
                      <c:formatCode>General</c:formatCode>
                      <c:ptCount val="19"/>
                    </c:numCache>
                  </c:numRef>
                </c:val>
                <c:extLst xmlns:c15="http://schemas.microsoft.com/office/drawing/2012/chart">
                  <c:ext xmlns:c16="http://schemas.microsoft.com/office/drawing/2014/chart" uri="{C3380CC4-5D6E-409C-BE32-E72D297353CC}">
                    <c16:uniqueId val="{00000003-A718-4A48-BFB3-1806394CB46A}"/>
                  </c:ext>
                </c:extLst>
              </c15:ser>
            </c15:filteredBarSeries>
          </c:ext>
        </c:extLst>
      </c:bar3DChart>
      <c:catAx>
        <c:axId val="340630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655592"/>
        <c:crosses val="autoZero"/>
        <c:auto val="1"/>
        <c:lblAlgn val="ctr"/>
        <c:lblOffset val="100"/>
        <c:noMultiLvlLbl val="0"/>
      </c:catAx>
      <c:valAx>
        <c:axId val="340655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630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v>EJECUTADO</c:v>
          </c:tx>
          <c:spPr>
            <a:solidFill>
              <a:srgbClr val="0070C0"/>
            </a:solidFill>
            <a:ln>
              <a:noFill/>
            </a:ln>
            <a:effectLst/>
            <a:sp3d/>
          </c:spPr>
          <c:invertIfNegative val="0"/>
          <c:cat>
            <c:strRef>
              <c:f>'PRIMER AVANCE'!$A$26</c:f>
              <c:strCache>
                <c:ptCount val="1"/>
                <c:pt idx="0">
                  <c:v>TOTAL EJECUTADO </c:v>
                </c:pt>
              </c:strCache>
            </c:strRef>
          </c:cat>
          <c:val>
            <c:numRef>
              <c:f>'PRIMER AVANCE'!$D$26</c:f>
              <c:numCache>
                <c:formatCode>0.00%</c:formatCode>
                <c:ptCount val="1"/>
                <c:pt idx="0">
                  <c:v>0</c:v>
                </c:pt>
              </c:numCache>
            </c:numRef>
          </c:val>
          <c:extLst>
            <c:ext xmlns:c16="http://schemas.microsoft.com/office/drawing/2014/chart" uri="{C3380CC4-5D6E-409C-BE32-E72D297353CC}">
              <c16:uniqueId val="{00000000-93B0-4DBA-B776-BA6353BBB355}"/>
            </c:ext>
          </c:extLst>
        </c:ser>
        <c:ser>
          <c:idx val="3"/>
          <c:order val="3"/>
          <c:tx>
            <c:v>PROGRAMADO</c:v>
          </c:tx>
          <c:spPr>
            <a:solidFill>
              <a:schemeClr val="accent2"/>
            </a:solidFill>
            <a:ln>
              <a:noFill/>
            </a:ln>
            <a:effectLst/>
            <a:sp3d/>
          </c:spPr>
          <c:invertIfNegative val="0"/>
          <c:cat>
            <c:strRef>
              <c:f>'PRIMER AVANCE'!$A$26</c:f>
              <c:strCache>
                <c:ptCount val="1"/>
                <c:pt idx="0">
                  <c:v>TOTAL EJECUTADO </c:v>
                </c:pt>
              </c:strCache>
            </c:strRef>
          </c:cat>
          <c:val>
            <c:numRef>
              <c:f>'PRIMER AVANCE'!$F$26</c:f>
              <c:numCache>
                <c:formatCode>0%</c:formatCode>
                <c:ptCount val="1"/>
                <c:pt idx="0">
                  <c:v>1.0000000000000004</c:v>
                </c:pt>
              </c:numCache>
            </c:numRef>
          </c:val>
          <c:extLst>
            <c:ext xmlns:c16="http://schemas.microsoft.com/office/drawing/2014/chart" uri="{C3380CC4-5D6E-409C-BE32-E72D297353CC}">
              <c16:uniqueId val="{00000001-93B0-4DBA-B776-BA6353BBB355}"/>
            </c:ext>
          </c:extLst>
        </c:ser>
        <c:dLbls>
          <c:showLegendKey val="0"/>
          <c:showVal val="0"/>
          <c:showCatName val="0"/>
          <c:showSerName val="0"/>
          <c:showPercent val="0"/>
          <c:showBubbleSize val="0"/>
        </c:dLbls>
        <c:gapWidth val="150"/>
        <c:shape val="box"/>
        <c:axId val="341259768"/>
        <c:axId val="341264248"/>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'PRIMER AVANCE'!$A$26</c15:sqref>
                        </c15:formulaRef>
                      </c:ext>
                    </c:extLst>
                    <c:strCache>
                      <c:ptCount val="1"/>
                      <c:pt idx="0">
                        <c:v>TOTAL EJECUTADO </c:v>
                      </c:pt>
                    </c:strCache>
                  </c:strRef>
                </c:cat>
                <c:val>
                  <c:numRef>
                    <c:extLst>
                      <c:ext uri="{02D57815-91ED-43cb-92C2-25804820EDAC}">
                        <c15:formulaRef>
                          <c15:sqref>'PRIMER AVANCE'!$B$26</c15:sqref>
                        </c15:formulaRef>
                      </c:ext>
                    </c:extLst>
                    <c:numCache>
                      <c:formatCode>General</c:formatCode>
                      <c:ptCount val="1"/>
                    </c:numCache>
                  </c:numRef>
                </c:val>
                <c:extLst>
                  <c:ext xmlns:c16="http://schemas.microsoft.com/office/drawing/2014/chart" uri="{C3380CC4-5D6E-409C-BE32-E72D297353CC}">
                    <c16:uniqueId val="{00000002-93B0-4DBA-B776-BA6353BBB355}"/>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'PRIMER AVANCE'!$A$26</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'PRIMER AVANCE'!$C$26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93B0-4DBA-B776-BA6353BBB355}"/>
                  </c:ext>
                </c:extLst>
              </c15:ser>
            </c15:filteredBarSeries>
          </c:ext>
        </c:extLst>
      </c:bar3DChart>
      <c:catAx>
        <c:axId val="341259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264248"/>
        <c:crosses val="autoZero"/>
        <c:auto val="1"/>
        <c:lblAlgn val="ctr"/>
        <c:lblOffset val="100"/>
        <c:noMultiLvlLbl val="0"/>
      </c:catAx>
      <c:valAx>
        <c:axId val="341264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259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[1]INFORME!$A$6:$A$8</c:f>
              <c:strCache>
                <c:ptCount val="3"/>
                <c:pt idx="0">
                  <c:v>1 Reporte </c:v>
                </c:pt>
                <c:pt idx="1">
                  <c:v>2 Reporte</c:v>
                </c:pt>
                <c:pt idx="2">
                  <c:v>3 Reporte </c:v>
                </c:pt>
              </c:strCache>
            </c:strRef>
          </c:cat>
          <c:val>
            <c:numRef>
              <c:f>ACUEDUCTO_1!$B$6:$B$8</c:f>
              <c:numCache>
                <c:formatCode>0.0%</c:formatCode>
                <c:ptCount val="3"/>
                <c:pt idx="0">
                  <c:v>0</c:v>
                </c:pt>
                <c:pt idx="1">
                  <c:v>0</c:v>
                </c:pt>
                <c:pt idx="2">
                  <c:v>0</c:v>
                </c:pt>
              </c:numCache>
            </c:numRef>
          </c:val>
          <c:extLst>
            <c:ext xmlns:c16="http://schemas.microsoft.com/office/drawing/2014/chart" uri="{C3380CC4-5D6E-409C-BE32-E72D297353CC}">
              <c16:uniqueId val="{00000000-DA34-433A-B6A3-B1809FBBCB6A}"/>
            </c:ext>
          </c:extLst>
        </c:ser>
        <c:ser>
          <c:idx val="1"/>
          <c:order val="1"/>
          <c:tx>
            <c:v>PROGRAMADO</c:v>
          </c:tx>
          <c:spPr>
            <a:solidFill>
              <a:schemeClr val="accent2"/>
            </a:solidFill>
            <a:ln>
              <a:noFill/>
            </a:ln>
            <a:effectLst/>
            <a:sp3d/>
          </c:spPr>
          <c:invertIfNegative val="0"/>
          <c:cat>
            <c:strRef>
              <c:f>[1]INFORME!$A$6:$A$8</c:f>
              <c:strCache>
                <c:ptCount val="3"/>
                <c:pt idx="0">
                  <c:v>1 Reporte </c:v>
                </c:pt>
                <c:pt idx="1">
                  <c:v>2 Reporte</c:v>
                </c:pt>
                <c:pt idx="2">
                  <c:v>3 Reporte </c:v>
                </c:pt>
              </c:strCache>
            </c:strRef>
          </c:cat>
          <c:val>
            <c:numRef>
              <c:f>ACUEDUCTO_1!$C$6:$C$8</c:f>
              <c:numCache>
                <c:formatCode>0%</c:formatCode>
                <c:ptCount val="3"/>
                <c:pt idx="0">
                  <c:v>0.33200000000000002</c:v>
                </c:pt>
                <c:pt idx="1">
                  <c:v>0.33200000000000002</c:v>
                </c:pt>
                <c:pt idx="2">
                  <c:v>0.33600000000000002</c:v>
                </c:pt>
              </c:numCache>
            </c:numRef>
          </c:val>
          <c:extLst>
            <c:ext xmlns:c16="http://schemas.microsoft.com/office/drawing/2014/chart" uri="{C3380CC4-5D6E-409C-BE32-E72D297353CC}">
              <c16:uniqueId val="{00000001-DA34-433A-B6A3-B1809FBBCB6A}"/>
            </c:ext>
          </c:extLst>
        </c:ser>
        <c:dLbls>
          <c:showLegendKey val="0"/>
          <c:showVal val="0"/>
          <c:showCatName val="0"/>
          <c:showSerName val="0"/>
          <c:showPercent val="0"/>
          <c:showBubbleSize val="0"/>
        </c:dLbls>
        <c:gapWidth val="150"/>
        <c:shape val="box"/>
        <c:axId val="255831488"/>
        <c:axId val="335456320"/>
        <c:axId val="0"/>
      </c:bar3DChart>
      <c:catAx>
        <c:axId val="255831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456320"/>
        <c:crosses val="autoZero"/>
        <c:auto val="1"/>
        <c:lblAlgn val="ctr"/>
        <c:lblOffset val="100"/>
        <c:noMultiLvlLbl val="0"/>
      </c:catAx>
      <c:valAx>
        <c:axId val="33545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5831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ACUEDUCTO_1!$A$9</c:f>
              <c:strCache>
                <c:ptCount val="1"/>
                <c:pt idx="0">
                  <c:v>TOTAL EJECUTADO </c:v>
                </c:pt>
              </c:strCache>
            </c:strRef>
          </c:cat>
          <c:val>
            <c:numRef>
              <c:f>ACUEDUCTO_1!$B$9</c:f>
              <c:numCache>
                <c:formatCode>0.00%</c:formatCode>
                <c:ptCount val="1"/>
                <c:pt idx="0">
                  <c:v>0</c:v>
                </c:pt>
              </c:numCache>
            </c:numRef>
          </c:val>
          <c:extLst>
            <c:ext xmlns:c16="http://schemas.microsoft.com/office/drawing/2014/chart" uri="{C3380CC4-5D6E-409C-BE32-E72D297353CC}">
              <c16:uniqueId val="{00000000-0949-4BC5-AB25-317C21B5AC6E}"/>
            </c:ext>
          </c:extLst>
        </c:ser>
        <c:ser>
          <c:idx val="1"/>
          <c:order val="1"/>
          <c:tx>
            <c:v>PROGRAMADO</c:v>
          </c:tx>
          <c:spPr>
            <a:solidFill>
              <a:schemeClr val="accent2"/>
            </a:solidFill>
            <a:ln>
              <a:noFill/>
            </a:ln>
            <a:effectLst/>
            <a:sp3d/>
          </c:spPr>
          <c:invertIfNegative val="0"/>
          <c:cat>
            <c:strRef>
              <c:f>ACUEDUCTO_1!$A$9</c:f>
              <c:strCache>
                <c:ptCount val="1"/>
                <c:pt idx="0">
                  <c:v>TOTAL EJECUTADO </c:v>
                </c:pt>
              </c:strCache>
            </c:strRef>
          </c:cat>
          <c:val>
            <c:numRef>
              <c:f>ACUEDUCTO_1!$C$9</c:f>
              <c:numCache>
                <c:formatCode>0%</c:formatCode>
                <c:ptCount val="1"/>
                <c:pt idx="0">
                  <c:v>1</c:v>
                </c:pt>
              </c:numCache>
            </c:numRef>
          </c:val>
          <c:extLst>
            <c:ext xmlns:c16="http://schemas.microsoft.com/office/drawing/2014/chart" uri="{C3380CC4-5D6E-409C-BE32-E72D297353CC}">
              <c16:uniqueId val="{00000001-0949-4BC5-AB25-317C21B5AC6E}"/>
            </c:ext>
          </c:extLst>
        </c:ser>
        <c:dLbls>
          <c:showLegendKey val="0"/>
          <c:showVal val="0"/>
          <c:showCatName val="0"/>
          <c:showSerName val="0"/>
          <c:showPercent val="0"/>
          <c:showBubbleSize val="0"/>
        </c:dLbls>
        <c:gapWidth val="150"/>
        <c:shape val="box"/>
        <c:axId val="335171240"/>
        <c:axId val="189468184"/>
        <c:axId val="0"/>
      </c:bar3DChart>
      <c:catAx>
        <c:axId val="335171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468184"/>
        <c:crosses val="autoZero"/>
        <c:auto val="1"/>
        <c:lblAlgn val="ctr"/>
        <c:lblOffset val="100"/>
        <c:noMultiLvlLbl val="0"/>
      </c:catAx>
      <c:valAx>
        <c:axId val="189468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171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ALCANTARILLADO_1!$B$5</c:f>
              <c:strCache>
                <c:ptCount val="1"/>
                <c:pt idx="0">
                  <c:v>% EJECUTADO</c:v>
                </c:pt>
              </c:strCache>
            </c:strRef>
          </c:tx>
          <c:spPr>
            <a:solidFill>
              <a:schemeClr val="accent1"/>
            </a:solidFill>
            <a:ln>
              <a:noFill/>
            </a:ln>
            <a:effectLst/>
            <a:sp3d/>
          </c:spPr>
          <c:invertIfNegative val="0"/>
          <c:cat>
            <c:strRef>
              <c:f>ALCANTARILLADO_1!$A$6:$A$8</c:f>
              <c:strCache>
                <c:ptCount val="3"/>
                <c:pt idx="0">
                  <c:v>1 Reporte </c:v>
                </c:pt>
                <c:pt idx="1">
                  <c:v>2 Reporte</c:v>
                </c:pt>
                <c:pt idx="2">
                  <c:v>3 Reporte </c:v>
                </c:pt>
              </c:strCache>
            </c:strRef>
          </c:cat>
          <c:val>
            <c:numRef>
              <c:f>ALCANTARILLADO_1!$B$6:$B$8</c:f>
              <c:numCache>
                <c:formatCode>0.0%</c:formatCode>
                <c:ptCount val="3"/>
                <c:pt idx="0">
                  <c:v>0</c:v>
                </c:pt>
                <c:pt idx="1">
                  <c:v>0</c:v>
                </c:pt>
                <c:pt idx="2">
                  <c:v>0</c:v>
                </c:pt>
              </c:numCache>
            </c:numRef>
          </c:val>
          <c:extLst>
            <c:ext xmlns:c16="http://schemas.microsoft.com/office/drawing/2014/chart" uri="{C3380CC4-5D6E-409C-BE32-E72D297353CC}">
              <c16:uniqueId val="{00000000-D243-4C3E-881B-068B2D186915}"/>
            </c:ext>
          </c:extLst>
        </c:ser>
        <c:ser>
          <c:idx val="1"/>
          <c:order val="1"/>
          <c:tx>
            <c:strRef>
              <c:f>ALCANTARILLADO_1!$C$5</c:f>
              <c:strCache>
                <c:ptCount val="1"/>
                <c:pt idx="0">
                  <c:v>% PROGRAMADO</c:v>
                </c:pt>
              </c:strCache>
            </c:strRef>
          </c:tx>
          <c:spPr>
            <a:solidFill>
              <a:schemeClr val="accent2"/>
            </a:solidFill>
            <a:ln>
              <a:noFill/>
            </a:ln>
            <a:effectLst/>
            <a:sp3d/>
          </c:spPr>
          <c:invertIfNegative val="0"/>
          <c:cat>
            <c:strRef>
              <c:f>ALCANTARILLADO_1!$A$6:$A$8</c:f>
              <c:strCache>
                <c:ptCount val="3"/>
                <c:pt idx="0">
                  <c:v>1 Reporte </c:v>
                </c:pt>
                <c:pt idx="1">
                  <c:v>2 Reporte</c:v>
                </c:pt>
                <c:pt idx="2">
                  <c:v>3 Reporte </c:v>
                </c:pt>
              </c:strCache>
            </c:strRef>
          </c:cat>
          <c:val>
            <c:numRef>
              <c:f>ALCANTARILLADO_1!$C$6:$C$8</c:f>
              <c:numCache>
                <c:formatCode>0.0%</c:formatCode>
                <c:ptCount val="3"/>
                <c:pt idx="0">
                  <c:v>0.34</c:v>
                </c:pt>
                <c:pt idx="1">
                  <c:v>0.33</c:v>
                </c:pt>
                <c:pt idx="2">
                  <c:v>0.33</c:v>
                </c:pt>
              </c:numCache>
            </c:numRef>
          </c:val>
          <c:extLst>
            <c:ext xmlns:c16="http://schemas.microsoft.com/office/drawing/2014/chart" uri="{C3380CC4-5D6E-409C-BE32-E72D297353CC}">
              <c16:uniqueId val="{00000001-D243-4C3E-881B-068B2D186915}"/>
            </c:ext>
          </c:extLst>
        </c:ser>
        <c:dLbls>
          <c:showLegendKey val="0"/>
          <c:showVal val="0"/>
          <c:showCatName val="0"/>
          <c:showSerName val="0"/>
          <c:showPercent val="0"/>
          <c:showBubbleSize val="0"/>
        </c:dLbls>
        <c:gapWidth val="150"/>
        <c:shape val="box"/>
        <c:axId val="333324840"/>
        <c:axId val="333325232"/>
        <c:axId val="0"/>
      </c:bar3DChart>
      <c:catAx>
        <c:axId val="3333248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325232"/>
        <c:crosses val="autoZero"/>
        <c:auto val="1"/>
        <c:lblAlgn val="ctr"/>
        <c:lblOffset val="100"/>
        <c:noMultiLvlLbl val="0"/>
      </c:catAx>
      <c:valAx>
        <c:axId val="333325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324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ALCANTARILLADO_1!$A$9</c:f>
              <c:strCache>
                <c:ptCount val="1"/>
                <c:pt idx="0">
                  <c:v>TOTAL EJECUTADO </c:v>
                </c:pt>
              </c:strCache>
            </c:strRef>
          </c:cat>
          <c:val>
            <c:numRef>
              <c:f>ALCANTARILLADO_1!$B$9</c:f>
              <c:numCache>
                <c:formatCode>0.00%</c:formatCode>
                <c:ptCount val="1"/>
                <c:pt idx="0">
                  <c:v>0</c:v>
                </c:pt>
              </c:numCache>
            </c:numRef>
          </c:val>
          <c:extLst>
            <c:ext xmlns:c16="http://schemas.microsoft.com/office/drawing/2014/chart" uri="{C3380CC4-5D6E-409C-BE32-E72D297353CC}">
              <c16:uniqueId val="{00000000-DA5D-40E8-8309-6DECCC085DA7}"/>
            </c:ext>
          </c:extLst>
        </c:ser>
        <c:ser>
          <c:idx val="1"/>
          <c:order val="1"/>
          <c:tx>
            <c:v>PROGRAMADO</c:v>
          </c:tx>
          <c:spPr>
            <a:solidFill>
              <a:schemeClr val="accent2"/>
            </a:solidFill>
            <a:ln>
              <a:noFill/>
            </a:ln>
            <a:effectLst/>
            <a:sp3d/>
          </c:spPr>
          <c:invertIfNegative val="0"/>
          <c:cat>
            <c:strRef>
              <c:f>ALCANTARILLADO_1!$A$9</c:f>
              <c:strCache>
                <c:ptCount val="1"/>
                <c:pt idx="0">
                  <c:v>TOTAL EJECUTADO </c:v>
                </c:pt>
              </c:strCache>
            </c:strRef>
          </c:cat>
          <c:val>
            <c:numRef>
              <c:f>ALCANTARILLADO_1!$C$9</c:f>
              <c:numCache>
                <c:formatCode>0%</c:formatCode>
                <c:ptCount val="1"/>
                <c:pt idx="0">
                  <c:v>1</c:v>
                </c:pt>
              </c:numCache>
            </c:numRef>
          </c:val>
          <c:extLst>
            <c:ext xmlns:c16="http://schemas.microsoft.com/office/drawing/2014/chart" uri="{C3380CC4-5D6E-409C-BE32-E72D297353CC}">
              <c16:uniqueId val="{00000001-DA5D-40E8-8309-6DECCC085DA7}"/>
            </c:ext>
          </c:extLst>
        </c:ser>
        <c:dLbls>
          <c:showLegendKey val="0"/>
          <c:showVal val="0"/>
          <c:showCatName val="0"/>
          <c:showSerName val="0"/>
          <c:showPercent val="0"/>
          <c:showBubbleSize val="0"/>
        </c:dLbls>
        <c:gapWidth val="150"/>
        <c:shape val="box"/>
        <c:axId val="333326016"/>
        <c:axId val="333326408"/>
        <c:axId val="0"/>
      </c:bar3DChart>
      <c:catAx>
        <c:axId val="333326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326408"/>
        <c:crosses val="autoZero"/>
        <c:auto val="1"/>
        <c:lblAlgn val="ctr"/>
        <c:lblOffset val="100"/>
        <c:noMultiLvlLbl val="0"/>
      </c:catAx>
      <c:valAx>
        <c:axId val="3333264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326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ASEO_1!$B$5</c:f>
              <c:strCache>
                <c:ptCount val="1"/>
                <c:pt idx="0">
                  <c:v>% EJECUTADO</c:v>
                </c:pt>
              </c:strCache>
            </c:strRef>
          </c:tx>
          <c:spPr>
            <a:solidFill>
              <a:schemeClr val="accent1"/>
            </a:solidFill>
            <a:ln>
              <a:noFill/>
            </a:ln>
            <a:effectLst/>
            <a:sp3d/>
          </c:spPr>
          <c:invertIfNegative val="0"/>
          <c:cat>
            <c:strRef>
              <c:f>ASEO_1!$A$6:$A$8</c:f>
              <c:strCache>
                <c:ptCount val="3"/>
                <c:pt idx="0">
                  <c:v>1 Reporte </c:v>
                </c:pt>
                <c:pt idx="1">
                  <c:v>2 Reporte</c:v>
                </c:pt>
                <c:pt idx="2">
                  <c:v>3 Reporte </c:v>
                </c:pt>
              </c:strCache>
            </c:strRef>
          </c:cat>
          <c:val>
            <c:numRef>
              <c:f>ASEO_1!$B$6:$B$8</c:f>
              <c:numCache>
                <c:formatCode>0.0%</c:formatCode>
                <c:ptCount val="3"/>
                <c:pt idx="0">
                  <c:v>0</c:v>
                </c:pt>
                <c:pt idx="1">
                  <c:v>0</c:v>
                </c:pt>
                <c:pt idx="2">
                  <c:v>0</c:v>
                </c:pt>
              </c:numCache>
            </c:numRef>
          </c:val>
          <c:extLst>
            <c:ext xmlns:c16="http://schemas.microsoft.com/office/drawing/2014/chart" uri="{C3380CC4-5D6E-409C-BE32-E72D297353CC}">
              <c16:uniqueId val="{00000000-8BE5-4614-A923-1422EEA7F7F2}"/>
            </c:ext>
          </c:extLst>
        </c:ser>
        <c:ser>
          <c:idx val="1"/>
          <c:order val="1"/>
          <c:tx>
            <c:strRef>
              <c:f>ASEO_1!$C$5</c:f>
              <c:strCache>
                <c:ptCount val="1"/>
                <c:pt idx="0">
                  <c:v>% PROGRAMADO</c:v>
                </c:pt>
              </c:strCache>
            </c:strRef>
          </c:tx>
          <c:spPr>
            <a:solidFill>
              <a:schemeClr val="accent2"/>
            </a:solidFill>
            <a:ln>
              <a:noFill/>
            </a:ln>
            <a:effectLst/>
            <a:sp3d/>
          </c:spPr>
          <c:invertIfNegative val="0"/>
          <c:cat>
            <c:strRef>
              <c:f>ASEO_1!$A$6:$A$8</c:f>
              <c:strCache>
                <c:ptCount val="3"/>
                <c:pt idx="0">
                  <c:v>1 Reporte </c:v>
                </c:pt>
                <c:pt idx="1">
                  <c:v>2 Reporte</c:v>
                </c:pt>
                <c:pt idx="2">
                  <c:v>3 Reporte </c:v>
                </c:pt>
              </c:strCache>
            </c:strRef>
          </c:cat>
          <c:val>
            <c:numRef>
              <c:f>ASEO_1!$C$6:$C$8</c:f>
              <c:numCache>
                <c:formatCode>0.0%</c:formatCode>
                <c:ptCount val="3"/>
                <c:pt idx="0">
                  <c:v>0.33</c:v>
                </c:pt>
                <c:pt idx="1">
                  <c:v>0.46</c:v>
                </c:pt>
                <c:pt idx="2">
                  <c:v>0.21</c:v>
                </c:pt>
              </c:numCache>
            </c:numRef>
          </c:val>
          <c:extLst>
            <c:ext xmlns:c16="http://schemas.microsoft.com/office/drawing/2014/chart" uri="{C3380CC4-5D6E-409C-BE32-E72D297353CC}">
              <c16:uniqueId val="{00000001-8BE5-4614-A923-1422EEA7F7F2}"/>
            </c:ext>
          </c:extLst>
        </c:ser>
        <c:dLbls>
          <c:showLegendKey val="0"/>
          <c:showVal val="0"/>
          <c:showCatName val="0"/>
          <c:showSerName val="0"/>
          <c:showPercent val="0"/>
          <c:showBubbleSize val="0"/>
        </c:dLbls>
        <c:gapWidth val="150"/>
        <c:shape val="box"/>
        <c:axId val="369004832"/>
        <c:axId val="369005224"/>
        <c:axId val="0"/>
      </c:bar3DChart>
      <c:catAx>
        <c:axId val="3690048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005224"/>
        <c:crosses val="autoZero"/>
        <c:auto val="1"/>
        <c:lblAlgn val="ctr"/>
        <c:lblOffset val="100"/>
        <c:noMultiLvlLbl val="0"/>
      </c:catAx>
      <c:valAx>
        <c:axId val="369005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004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[2]Hoja1!$A$9</c:f>
              <c:strCache>
                <c:ptCount val="1"/>
                <c:pt idx="0">
                  <c:v>TOTAL EJECUTADO </c:v>
                </c:pt>
              </c:strCache>
            </c:strRef>
          </c:cat>
          <c:val>
            <c:numRef>
              <c:f>ASEO_1!$B$9</c:f>
              <c:numCache>
                <c:formatCode>0.00%</c:formatCode>
                <c:ptCount val="1"/>
                <c:pt idx="0">
                  <c:v>0</c:v>
                </c:pt>
              </c:numCache>
            </c:numRef>
          </c:val>
          <c:extLst>
            <c:ext xmlns:c16="http://schemas.microsoft.com/office/drawing/2014/chart" uri="{C3380CC4-5D6E-409C-BE32-E72D297353CC}">
              <c16:uniqueId val="{00000000-D30F-4195-B10C-0A25A686547C}"/>
            </c:ext>
          </c:extLst>
        </c:ser>
        <c:ser>
          <c:idx val="1"/>
          <c:order val="1"/>
          <c:tx>
            <c:v>PROGRAMADO </c:v>
          </c:tx>
          <c:spPr>
            <a:solidFill>
              <a:schemeClr val="accent2"/>
            </a:solidFill>
            <a:ln>
              <a:noFill/>
            </a:ln>
            <a:effectLst/>
            <a:sp3d/>
          </c:spPr>
          <c:invertIfNegative val="0"/>
          <c:cat>
            <c:strRef>
              <c:f>[2]Hoja1!$A$9</c:f>
              <c:strCache>
                <c:ptCount val="1"/>
                <c:pt idx="0">
                  <c:v>TOTAL EJECUTADO </c:v>
                </c:pt>
              </c:strCache>
            </c:strRef>
          </c:cat>
          <c:val>
            <c:numRef>
              <c:f>ASEO_1!$C$9</c:f>
              <c:numCache>
                <c:formatCode>0%</c:formatCode>
                <c:ptCount val="1"/>
                <c:pt idx="0">
                  <c:v>1</c:v>
                </c:pt>
              </c:numCache>
            </c:numRef>
          </c:val>
          <c:extLst>
            <c:ext xmlns:c16="http://schemas.microsoft.com/office/drawing/2014/chart" uri="{C3380CC4-5D6E-409C-BE32-E72D297353CC}">
              <c16:uniqueId val="{00000001-D30F-4195-B10C-0A25A686547C}"/>
            </c:ext>
          </c:extLst>
        </c:ser>
        <c:dLbls>
          <c:showLegendKey val="0"/>
          <c:showVal val="0"/>
          <c:showCatName val="0"/>
          <c:showSerName val="0"/>
          <c:showPercent val="0"/>
          <c:showBubbleSize val="0"/>
        </c:dLbls>
        <c:gapWidth val="150"/>
        <c:shape val="box"/>
        <c:axId val="369006008"/>
        <c:axId val="360258432"/>
        <c:axId val="0"/>
      </c:bar3DChart>
      <c:catAx>
        <c:axId val="369006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0258432"/>
        <c:crosses val="autoZero"/>
        <c:auto val="1"/>
        <c:lblAlgn val="ctr"/>
        <c:lblOffset val="100"/>
        <c:noMultiLvlLbl val="0"/>
      </c:catAx>
      <c:valAx>
        <c:axId val="3602584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00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08813156167979"/>
          <c:y val="0.17171304744354188"/>
          <c:w val="0.86608552055993004"/>
          <c:h val="0.61498432487605714"/>
        </c:manualLayout>
      </c:layout>
      <c:bar3DChart>
        <c:barDir val="col"/>
        <c:grouping val="clustered"/>
        <c:varyColors val="0"/>
        <c:ser>
          <c:idx val="0"/>
          <c:order val="0"/>
          <c:tx>
            <c:strRef>
              <c:f>APROVECHAMIENTO_2!$B$5</c:f>
              <c:strCache>
                <c:ptCount val="1"/>
                <c:pt idx="0">
                  <c:v>% EJECUTADO</c:v>
                </c:pt>
              </c:strCache>
            </c:strRef>
          </c:tx>
          <c:spPr>
            <a:solidFill>
              <a:schemeClr val="accent1"/>
            </a:solidFill>
            <a:ln>
              <a:noFill/>
            </a:ln>
            <a:effectLst/>
            <a:sp3d/>
          </c:spPr>
          <c:invertIfNegative val="0"/>
          <c:cat>
            <c:strRef>
              <c:f>[3]INFORME!$A$6:$A$8</c:f>
              <c:strCache>
                <c:ptCount val="3"/>
                <c:pt idx="0">
                  <c:v>1 Reporte </c:v>
                </c:pt>
                <c:pt idx="1">
                  <c:v>2 Reporte</c:v>
                </c:pt>
                <c:pt idx="2">
                  <c:v>3 Reporte </c:v>
                </c:pt>
              </c:strCache>
            </c:strRef>
          </c:cat>
          <c:val>
            <c:numRef>
              <c:f>APROVECHAMIENTO_2!$B$6:$B$8</c:f>
              <c:numCache>
                <c:formatCode>0.0%</c:formatCode>
                <c:ptCount val="3"/>
                <c:pt idx="0">
                  <c:v>0</c:v>
                </c:pt>
                <c:pt idx="1">
                  <c:v>0</c:v>
                </c:pt>
                <c:pt idx="2">
                  <c:v>0</c:v>
                </c:pt>
              </c:numCache>
            </c:numRef>
          </c:val>
          <c:extLst>
            <c:ext xmlns:c16="http://schemas.microsoft.com/office/drawing/2014/chart" uri="{C3380CC4-5D6E-409C-BE32-E72D297353CC}">
              <c16:uniqueId val="{00000000-FD52-41F2-A7AC-AB808CFD6E02}"/>
            </c:ext>
          </c:extLst>
        </c:ser>
        <c:ser>
          <c:idx val="1"/>
          <c:order val="1"/>
          <c:tx>
            <c:strRef>
              <c:f>APROVECHAMIENTO_2!$C$5</c:f>
              <c:strCache>
                <c:ptCount val="1"/>
                <c:pt idx="0">
                  <c:v>% PROGRAMADO</c:v>
                </c:pt>
              </c:strCache>
            </c:strRef>
          </c:tx>
          <c:spPr>
            <a:solidFill>
              <a:schemeClr val="accent2"/>
            </a:solidFill>
            <a:ln>
              <a:noFill/>
            </a:ln>
            <a:effectLst/>
            <a:sp3d/>
          </c:spPr>
          <c:invertIfNegative val="0"/>
          <c:cat>
            <c:strRef>
              <c:f>[3]INFORME!$A$6:$A$8</c:f>
              <c:strCache>
                <c:ptCount val="3"/>
                <c:pt idx="0">
                  <c:v>1 Reporte </c:v>
                </c:pt>
                <c:pt idx="1">
                  <c:v>2 Reporte</c:v>
                </c:pt>
                <c:pt idx="2">
                  <c:v>3 Reporte </c:v>
                </c:pt>
              </c:strCache>
            </c:strRef>
          </c:cat>
          <c:val>
            <c:numRef>
              <c:f>APROVECHAMIENTO_2!$C$6:$C$8</c:f>
              <c:numCache>
                <c:formatCode>0.0%</c:formatCode>
                <c:ptCount val="3"/>
                <c:pt idx="0">
                  <c:v>0.31374999999999997</c:v>
                </c:pt>
                <c:pt idx="1">
                  <c:v>0.34499999999999997</c:v>
                </c:pt>
                <c:pt idx="2" formatCode="0%">
                  <c:v>0.34125</c:v>
                </c:pt>
              </c:numCache>
            </c:numRef>
          </c:val>
          <c:extLst>
            <c:ext xmlns:c16="http://schemas.microsoft.com/office/drawing/2014/chart" uri="{C3380CC4-5D6E-409C-BE32-E72D297353CC}">
              <c16:uniqueId val="{00000001-FD52-41F2-A7AC-AB808CFD6E02}"/>
            </c:ext>
          </c:extLst>
        </c:ser>
        <c:dLbls>
          <c:showLegendKey val="0"/>
          <c:showVal val="0"/>
          <c:showCatName val="0"/>
          <c:showSerName val="0"/>
          <c:showPercent val="0"/>
          <c:showBubbleSize val="0"/>
        </c:dLbls>
        <c:gapWidth val="150"/>
        <c:shape val="box"/>
        <c:axId val="197708296"/>
        <c:axId val="197712216"/>
        <c:axId val="0"/>
      </c:bar3DChart>
      <c:catAx>
        <c:axId val="197708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712216"/>
        <c:crosses val="autoZero"/>
        <c:auto val="1"/>
        <c:lblAlgn val="ctr"/>
        <c:lblOffset val="100"/>
        <c:noMultiLvlLbl val="0"/>
      </c:catAx>
      <c:valAx>
        <c:axId val="197712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708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APROVECHAMIENTO_2!$B$5</c:f>
              <c:strCache>
                <c:ptCount val="1"/>
                <c:pt idx="0">
                  <c:v>% EJECUTADO</c:v>
                </c:pt>
              </c:strCache>
            </c:strRef>
          </c:tx>
          <c:spPr>
            <a:solidFill>
              <a:schemeClr val="accent1"/>
            </a:solidFill>
            <a:ln>
              <a:noFill/>
            </a:ln>
            <a:effectLst/>
            <a:sp3d/>
          </c:spPr>
          <c:invertIfNegative val="0"/>
          <c:cat>
            <c:strRef>
              <c:f>APROVECHAMIENTO_2!$A$9</c:f>
              <c:strCache>
                <c:ptCount val="1"/>
                <c:pt idx="0">
                  <c:v>TOTAL EJECUTADO </c:v>
                </c:pt>
              </c:strCache>
            </c:strRef>
          </c:cat>
          <c:val>
            <c:numRef>
              <c:f>APROVECHAMIENTO_2!$B$9</c:f>
              <c:numCache>
                <c:formatCode>0.00%</c:formatCode>
                <c:ptCount val="1"/>
                <c:pt idx="0">
                  <c:v>0</c:v>
                </c:pt>
              </c:numCache>
            </c:numRef>
          </c:val>
          <c:extLst>
            <c:ext xmlns:c16="http://schemas.microsoft.com/office/drawing/2014/chart" uri="{C3380CC4-5D6E-409C-BE32-E72D297353CC}">
              <c16:uniqueId val="{00000000-C68B-4A7F-94C9-2E9AC9E653DF}"/>
            </c:ext>
          </c:extLst>
        </c:ser>
        <c:ser>
          <c:idx val="1"/>
          <c:order val="1"/>
          <c:tx>
            <c:strRef>
              <c:f>APROVECHAMIENTO_2!$C$5</c:f>
              <c:strCache>
                <c:ptCount val="1"/>
                <c:pt idx="0">
                  <c:v>% PROGRAMADO</c:v>
                </c:pt>
              </c:strCache>
            </c:strRef>
          </c:tx>
          <c:spPr>
            <a:solidFill>
              <a:schemeClr val="accent2"/>
            </a:solidFill>
            <a:ln>
              <a:noFill/>
            </a:ln>
            <a:effectLst/>
            <a:sp3d/>
          </c:spPr>
          <c:invertIfNegative val="0"/>
          <c:cat>
            <c:strRef>
              <c:f>APROVECHAMIENTO_2!$A$9</c:f>
              <c:strCache>
                <c:ptCount val="1"/>
                <c:pt idx="0">
                  <c:v>TOTAL EJECUTADO </c:v>
                </c:pt>
              </c:strCache>
            </c:strRef>
          </c:cat>
          <c:val>
            <c:numRef>
              <c:f>APROVECHAMIENTO_2!$C$9</c:f>
              <c:numCache>
                <c:formatCode>0%</c:formatCode>
                <c:ptCount val="1"/>
                <c:pt idx="0">
                  <c:v>1</c:v>
                </c:pt>
              </c:numCache>
            </c:numRef>
          </c:val>
          <c:extLst>
            <c:ext xmlns:c16="http://schemas.microsoft.com/office/drawing/2014/chart" uri="{C3380CC4-5D6E-409C-BE32-E72D297353CC}">
              <c16:uniqueId val="{00000001-C68B-4A7F-94C9-2E9AC9E653DF}"/>
            </c:ext>
          </c:extLst>
        </c:ser>
        <c:dLbls>
          <c:showLegendKey val="0"/>
          <c:showVal val="0"/>
          <c:showCatName val="0"/>
          <c:showSerName val="0"/>
          <c:showPercent val="0"/>
          <c:showBubbleSize val="0"/>
        </c:dLbls>
        <c:gapWidth val="150"/>
        <c:shape val="box"/>
        <c:axId val="197710648"/>
        <c:axId val="333577768"/>
        <c:axId val="0"/>
      </c:bar3DChart>
      <c:catAx>
        <c:axId val="1977106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577768"/>
        <c:crosses val="autoZero"/>
        <c:auto val="1"/>
        <c:lblAlgn val="ctr"/>
        <c:lblOffset val="100"/>
        <c:noMultiLvlLbl val="0"/>
      </c:catAx>
      <c:valAx>
        <c:axId val="333577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710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'ACT. COMPLEMENTARIAS_1'!$B$5</c:f>
              <c:strCache>
                <c:ptCount val="1"/>
                <c:pt idx="0">
                  <c:v>% EJECUTADO</c:v>
                </c:pt>
              </c:strCache>
            </c:strRef>
          </c:tx>
          <c:spPr>
            <a:solidFill>
              <a:schemeClr val="accent1"/>
            </a:solidFill>
            <a:ln>
              <a:noFill/>
            </a:ln>
            <a:effectLst/>
            <a:sp3d/>
          </c:spPr>
          <c:invertIfNegative val="0"/>
          <c:cat>
            <c:strRef>
              <c:f>'[4]INFORME '!$A$6:$A$8</c:f>
              <c:strCache>
                <c:ptCount val="3"/>
                <c:pt idx="0">
                  <c:v>1 Reporte </c:v>
                </c:pt>
                <c:pt idx="1">
                  <c:v>2 Reporte</c:v>
                </c:pt>
                <c:pt idx="2">
                  <c:v>3 Reporte </c:v>
                </c:pt>
              </c:strCache>
            </c:strRef>
          </c:cat>
          <c:val>
            <c:numRef>
              <c:f>'ACT. COMPLEMENTARIAS_1'!$B$6:$B$8</c:f>
              <c:numCache>
                <c:formatCode>0.0%</c:formatCode>
                <c:ptCount val="3"/>
                <c:pt idx="0">
                  <c:v>0</c:v>
                </c:pt>
                <c:pt idx="1">
                  <c:v>0</c:v>
                </c:pt>
                <c:pt idx="2">
                  <c:v>0</c:v>
                </c:pt>
              </c:numCache>
            </c:numRef>
          </c:val>
          <c:extLst>
            <c:ext xmlns:c16="http://schemas.microsoft.com/office/drawing/2014/chart" uri="{C3380CC4-5D6E-409C-BE32-E72D297353CC}">
              <c16:uniqueId val="{00000000-DF3C-4B5D-8C2C-8C5A707D35B6}"/>
            </c:ext>
          </c:extLst>
        </c:ser>
        <c:ser>
          <c:idx val="1"/>
          <c:order val="1"/>
          <c:tx>
            <c:strRef>
              <c:f>'ACT. COMPLEMENTARIAS_1'!$C$5</c:f>
              <c:strCache>
                <c:ptCount val="1"/>
                <c:pt idx="0">
                  <c:v>% PROGRAMADO</c:v>
                </c:pt>
              </c:strCache>
            </c:strRef>
          </c:tx>
          <c:spPr>
            <a:solidFill>
              <a:schemeClr val="accent2"/>
            </a:solidFill>
            <a:ln>
              <a:noFill/>
            </a:ln>
            <a:effectLst/>
            <a:sp3d/>
          </c:spPr>
          <c:invertIfNegative val="0"/>
          <c:cat>
            <c:strRef>
              <c:f>'[4]INFORME '!$A$6:$A$8</c:f>
              <c:strCache>
                <c:ptCount val="3"/>
                <c:pt idx="0">
                  <c:v>1 Reporte </c:v>
                </c:pt>
                <c:pt idx="1">
                  <c:v>2 Reporte</c:v>
                </c:pt>
                <c:pt idx="2">
                  <c:v>3 Reporte </c:v>
                </c:pt>
              </c:strCache>
            </c:strRef>
          </c:cat>
          <c:val>
            <c:numRef>
              <c:f>'ACT. COMPLEMENTARIAS_1'!$C$6:$C$8</c:f>
              <c:numCache>
                <c:formatCode>0.0%</c:formatCode>
                <c:ptCount val="3"/>
                <c:pt idx="0">
                  <c:v>0.3342</c:v>
                </c:pt>
                <c:pt idx="1">
                  <c:v>0.3342</c:v>
                </c:pt>
                <c:pt idx="2">
                  <c:v>0.33200000000000002</c:v>
                </c:pt>
              </c:numCache>
            </c:numRef>
          </c:val>
          <c:extLst>
            <c:ext xmlns:c16="http://schemas.microsoft.com/office/drawing/2014/chart" uri="{C3380CC4-5D6E-409C-BE32-E72D297353CC}">
              <c16:uniqueId val="{00000001-DF3C-4B5D-8C2C-8C5A707D35B6}"/>
            </c:ext>
          </c:extLst>
        </c:ser>
        <c:dLbls>
          <c:showLegendKey val="0"/>
          <c:showVal val="0"/>
          <c:showCatName val="0"/>
          <c:showSerName val="0"/>
          <c:showPercent val="0"/>
          <c:showBubbleSize val="0"/>
        </c:dLbls>
        <c:gapWidth val="150"/>
        <c:shape val="box"/>
        <c:axId val="334129704"/>
        <c:axId val="334126960"/>
        <c:axId val="0"/>
      </c:bar3DChart>
      <c:catAx>
        <c:axId val="334129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4126960"/>
        <c:crosses val="autoZero"/>
        <c:auto val="1"/>
        <c:lblAlgn val="ctr"/>
        <c:lblOffset val="100"/>
        <c:noMultiLvlLbl val="0"/>
      </c:catAx>
      <c:valAx>
        <c:axId val="334126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4129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'ACT. COMPLEMENTARIAS_1'!$A$9</c:f>
              <c:strCache>
                <c:ptCount val="1"/>
                <c:pt idx="0">
                  <c:v>TOTAL EJECUTADO </c:v>
                </c:pt>
              </c:strCache>
            </c:strRef>
          </c:cat>
          <c:val>
            <c:numRef>
              <c:f>'ACT. COMPLEMENTARIAS_1'!$B$9</c:f>
              <c:numCache>
                <c:formatCode>0.00%</c:formatCode>
                <c:ptCount val="1"/>
                <c:pt idx="0">
                  <c:v>0</c:v>
                </c:pt>
              </c:numCache>
            </c:numRef>
          </c:val>
          <c:extLst>
            <c:ext xmlns:c16="http://schemas.microsoft.com/office/drawing/2014/chart" uri="{C3380CC4-5D6E-409C-BE32-E72D297353CC}">
              <c16:uniqueId val="{00000000-83D8-4FE1-BCE8-EBC09D764D7A}"/>
            </c:ext>
          </c:extLst>
        </c:ser>
        <c:ser>
          <c:idx val="1"/>
          <c:order val="1"/>
          <c:tx>
            <c:v>PROGRAMADO</c:v>
          </c:tx>
          <c:spPr>
            <a:solidFill>
              <a:schemeClr val="accent2"/>
            </a:solidFill>
            <a:ln>
              <a:noFill/>
            </a:ln>
            <a:effectLst/>
            <a:sp3d/>
          </c:spPr>
          <c:invertIfNegative val="0"/>
          <c:cat>
            <c:strRef>
              <c:f>'ACT. COMPLEMENTARIAS_1'!$A$9</c:f>
              <c:strCache>
                <c:ptCount val="1"/>
                <c:pt idx="0">
                  <c:v>TOTAL EJECUTADO </c:v>
                </c:pt>
              </c:strCache>
            </c:strRef>
          </c:cat>
          <c:val>
            <c:numRef>
              <c:f>'ACT. COMPLEMENTARIAS_1'!$C$9</c:f>
              <c:numCache>
                <c:formatCode>0%</c:formatCode>
                <c:ptCount val="1"/>
                <c:pt idx="0">
                  <c:v>1.0004</c:v>
                </c:pt>
              </c:numCache>
            </c:numRef>
          </c:val>
          <c:extLst>
            <c:ext xmlns:c16="http://schemas.microsoft.com/office/drawing/2014/chart" uri="{C3380CC4-5D6E-409C-BE32-E72D297353CC}">
              <c16:uniqueId val="{00000001-83D8-4FE1-BCE8-EBC09D764D7A}"/>
            </c:ext>
          </c:extLst>
        </c:ser>
        <c:dLbls>
          <c:showLegendKey val="0"/>
          <c:showVal val="0"/>
          <c:showCatName val="0"/>
          <c:showSerName val="0"/>
          <c:showPercent val="0"/>
          <c:showBubbleSize val="0"/>
        </c:dLbls>
        <c:gapWidth val="150"/>
        <c:shape val="box"/>
        <c:axId val="398985760"/>
        <c:axId val="404038496"/>
        <c:axId val="0"/>
      </c:bar3DChart>
      <c:catAx>
        <c:axId val="398985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4038496"/>
        <c:crosses val="autoZero"/>
        <c:auto val="1"/>
        <c:lblAlgn val="ctr"/>
        <c:lblOffset val="100"/>
        <c:noMultiLvlLbl val="0"/>
      </c:catAx>
      <c:valAx>
        <c:axId val="4040384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985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'ACT. COMPLEMENTARIAS_2'!$B$5</c:f>
              <c:strCache>
                <c:ptCount val="1"/>
                <c:pt idx="0">
                  <c:v>% EJECUTADO</c:v>
                </c:pt>
              </c:strCache>
            </c:strRef>
          </c:tx>
          <c:spPr>
            <a:solidFill>
              <a:schemeClr val="accent1"/>
            </a:solidFill>
            <a:ln>
              <a:noFill/>
            </a:ln>
            <a:effectLst/>
            <a:sp3d/>
          </c:spPr>
          <c:invertIfNegative val="0"/>
          <c:cat>
            <c:strRef>
              <c:f>[5]INFORME!$A$6:$A$8</c:f>
              <c:strCache>
                <c:ptCount val="3"/>
                <c:pt idx="0">
                  <c:v>1 Reporte </c:v>
                </c:pt>
                <c:pt idx="1">
                  <c:v>2 Reporte</c:v>
                </c:pt>
                <c:pt idx="2">
                  <c:v>3 Reporte </c:v>
                </c:pt>
              </c:strCache>
            </c:strRef>
          </c:cat>
          <c:val>
            <c:numRef>
              <c:f>'ACT. COMPLEMENTARIAS_2'!$B$6:$B$8</c:f>
              <c:numCache>
                <c:formatCode>0.0%</c:formatCode>
                <c:ptCount val="3"/>
                <c:pt idx="0">
                  <c:v>0</c:v>
                </c:pt>
                <c:pt idx="1">
                  <c:v>0</c:v>
                </c:pt>
                <c:pt idx="2">
                  <c:v>0</c:v>
                </c:pt>
              </c:numCache>
            </c:numRef>
          </c:val>
          <c:extLst>
            <c:ext xmlns:c16="http://schemas.microsoft.com/office/drawing/2014/chart" uri="{C3380CC4-5D6E-409C-BE32-E72D297353CC}">
              <c16:uniqueId val="{00000000-77A7-44A8-83C4-515B2AE56D29}"/>
            </c:ext>
          </c:extLst>
        </c:ser>
        <c:ser>
          <c:idx val="1"/>
          <c:order val="1"/>
          <c:tx>
            <c:strRef>
              <c:f>'ACT. COMPLEMENTARIAS_2'!$C$5</c:f>
              <c:strCache>
                <c:ptCount val="1"/>
                <c:pt idx="0">
                  <c:v>% PROGRAMADO</c:v>
                </c:pt>
              </c:strCache>
            </c:strRef>
          </c:tx>
          <c:spPr>
            <a:solidFill>
              <a:schemeClr val="accent2"/>
            </a:solidFill>
            <a:ln>
              <a:noFill/>
            </a:ln>
            <a:effectLst/>
            <a:sp3d/>
          </c:spPr>
          <c:invertIfNegative val="0"/>
          <c:cat>
            <c:strRef>
              <c:f>[5]INFORME!$A$6:$A$8</c:f>
              <c:strCache>
                <c:ptCount val="3"/>
                <c:pt idx="0">
                  <c:v>1 Reporte </c:v>
                </c:pt>
                <c:pt idx="1">
                  <c:v>2 Reporte</c:v>
                </c:pt>
                <c:pt idx="2">
                  <c:v>3 Reporte </c:v>
                </c:pt>
              </c:strCache>
            </c:strRef>
          </c:cat>
          <c:val>
            <c:numRef>
              <c:f>'ACT. COMPLEMENTARIAS_2'!$C$6:$C$8</c:f>
              <c:numCache>
                <c:formatCode>0%</c:formatCode>
                <c:ptCount val="3"/>
                <c:pt idx="0">
                  <c:v>0.222</c:v>
                </c:pt>
                <c:pt idx="1">
                  <c:v>0.222</c:v>
                </c:pt>
                <c:pt idx="2">
                  <c:v>0.55520000000000003</c:v>
                </c:pt>
              </c:numCache>
            </c:numRef>
          </c:val>
          <c:extLst>
            <c:ext xmlns:c16="http://schemas.microsoft.com/office/drawing/2014/chart" uri="{C3380CC4-5D6E-409C-BE32-E72D297353CC}">
              <c16:uniqueId val="{00000001-77A7-44A8-83C4-515B2AE56D29}"/>
            </c:ext>
          </c:extLst>
        </c:ser>
        <c:dLbls>
          <c:showLegendKey val="0"/>
          <c:showVal val="0"/>
          <c:showCatName val="0"/>
          <c:showSerName val="0"/>
          <c:showPercent val="0"/>
          <c:showBubbleSize val="0"/>
        </c:dLbls>
        <c:gapWidth val="150"/>
        <c:shape val="box"/>
        <c:axId val="369184168"/>
        <c:axId val="369183776"/>
        <c:axId val="0"/>
      </c:bar3DChart>
      <c:catAx>
        <c:axId val="369184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183776"/>
        <c:crosses val="autoZero"/>
        <c:auto val="1"/>
        <c:lblAlgn val="ctr"/>
        <c:lblOffset val="100"/>
        <c:noMultiLvlLbl val="0"/>
      </c:catAx>
      <c:valAx>
        <c:axId val="369183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184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[5]INFORME!$A$9</c:f>
              <c:strCache>
                <c:ptCount val="1"/>
                <c:pt idx="0">
                  <c:v>TOTAL EJECUTADO </c:v>
                </c:pt>
              </c:strCache>
            </c:strRef>
          </c:cat>
          <c:val>
            <c:numRef>
              <c:f>'ACT. COMPLEMENTARIAS_2'!$B$9</c:f>
              <c:numCache>
                <c:formatCode>0.00%</c:formatCode>
                <c:ptCount val="1"/>
                <c:pt idx="0">
                  <c:v>0</c:v>
                </c:pt>
              </c:numCache>
            </c:numRef>
          </c:val>
          <c:extLst>
            <c:ext xmlns:c16="http://schemas.microsoft.com/office/drawing/2014/chart" uri="{C3380CC4-5D6E-409C-BE32-E72D297353CC}">
              <c16:uniqueId val="{00000000-CD2C-46DD-932C-A4603CDB88BE}"/>
            </c:ext>
          </c:extLst>
        </c:ser>
        <c:ser>
          <c:idx val="1"/>
          <c:order val="1"/>
          <c:tx>
            <c:v>PROGRAMADO</c:v>
          </c:tx>
          <c:spPr>
            <a:solidFill>
              <a:schemeClr val="accent2"/>
            </a:solidFill>
            <a:ln>
              <a:noFill/>
            </a:ln>
            <a:effectLst/>
            <a:sp3d/>
          </c:spPr>
          <c:invertIfNegative val="0"/>
          <c:cat>
            <c:strRef>
              <c:f>[5]INFORME!$A$9</c:f>
              <c:strCache>
                <c:ptCount val="1"/>
                <c:pt idx="0">
                  <c:v>TOTAL EJECUTADO </c:v>
                </c:pt>
              </c:strCache>
            </c:strRef>
          </c:cat>
          <c:val>
            <c:numRef>
              <c:f>'ACT. COMPLEMENTARIAS_2'!$C$9</c:f>
              <c:numCache>
                <c:formatCode>0%</c:formatCode>
                <c:ptCount val="1"/>
                <c:pt idx="0">
                  <c:v>0.99920000000000009</c:v>
                </c:pt>
              </c:numCache>
            </c:numRef>
          </c:val>
          <c:extLst>
            <c:ext xmlns:c16="http://schemas.microsoft.com/office/drawing/2014/chart" uri="{C3380CC4-5D6E-409C-BE32-E72D297353CC}">
              <c16:uniqueId val="{00000001-CD2C-46DD-932C-A4603CDB88BE}"/>
            </c:ext>
          </c:extLst>
        </c:ser>
        <c:dLbls>
          <c:showLegendKey val="0"/>
          <c:showVal val="0"/>
          <c:showCatName val="0"/>
          <c:showSerName val="0"/>
          <c:showPercent val="0"/>
          <c:showBubbleSize val="0"/>
        </c:dLbls>
        <c:gapWidth val="150"/>
        <c:shape val="box"/>
        <c:axId val="368752528"/>
        <c:axId val="368754096"/>
        <c:axId val="0"/>
      </c:bar3DChart>
      <c:catAx>
        <c:axId val="368752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8754096"/>
        <c:crosses val="autoZero"/>
        <c:auto val="1"/>
        <c:lblAlgn val="ctr"/>
        <c:lblOffset val="100"/>
        <c:noMultiLvlLbl val="0"/>
      </c:catAx>
      <c:valAx>
        <c:axId val="368754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8752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ALUMBRADO_1!$A$6:$A$8</c:f>
              <c:strCache>
                <c:ptCount val="3"/>
                <c:pt idx="0">
                  <c:v>1 Reporte </c:v>
                </c:pt>
                <c:pt idx="1">
                  <c:v>2 Reporte</c:v>
                </c:pt>
                <c:pt idx="2">
                  <c:v>3 Reporte </c:v>
                </c:pt>
              </c:strCache>
            </c:strRef>
          </c:cat>
          <c:val>
            <c:numRef>
              <c:f>ALUMBRADO_1!$B$6:$B$8</c:f>
              <c:numCache>
                <c:formatCode>0.0%</c:formatCode>
                <c:ptCount val="3"/>
                <c:pt idx="0">
                  <c:v>0</c:v>
                </c:pt>
                <c:pt idx="1">
                  <c:v>0</c:v>
                </c:pt>
                <c:pt idx="2">
                  <c:v>0</c:v>
                </c:pt>
              </c:numCache>
            </c:numRef>
          </c:val>
          <c:extLst>
            <c:ext xmlns:c16="http://schemas.microsoft.com/office/drawing/2014/chart" uri="{C3380CC4-5D6E-409C-BE32-E72D297353CC}">
              <c16:uniqueId val="{00000000-E765-41A2-AD56-3A185A7CA6BB}"/>
            </c:ext>
          </c:extLst>
        </c:ser>
        <c:ser>
          <c:idx val="1"/>
          <c:order val="1"/>
          <c:tx>
            <c:v>PROGRAMADO</c:v>
          </c:tx>
          <c:spPr>
            <a:solidFill>
              <a:schemeClr val="accent2"/>
            </a:solidFill>
            <a:ln>
              <a:noFill/>
            </a:ln>
            <a:effectLst/>
            <a:sp3d/>
          </c:spPr>
          <c:invertIfNegative val="0"/>
          <c:cat>
            <c:strRef>
              <c:f>ALUMBRADO_1!$A$6:$A$8</c:f>
              <c:strCache>
                <c:ptCount val="3"/>
                <c:pt idx="0">
                  <c:v>1 Reporte </c:v>
                </c:pt>
                <c:pt idx="1">
                  <c:v>2 Reporte</c:v>
                </c:pt>
                <c:pt idx="2">
                  <c:v>3 Reporte </c:v>
                </c:pt>
              </c:strCache>
            </c:strRef>
          </c:cat>
          <c:val>
            <c:numRef>
              <c:f>ALUMBRADO_1!$C$6:$C$8</c:f>
              <c:numCache>
                <c:formatCode>0%</c:formatCode>
                <c:ptCount val="3"/>
                <c:pt idx="0">
                  <c:v>0.72</c:v>
                </c:pt>
                <c:pt idx="1">
                  <c:v>0.14000000000000001</c:v>
                </c:pt>
                <c:pt idx="2">
                  <c:v>0.14000000000000001</c:v>
                </c:pt>
              </c:numCache>
            </c:numRef>
          </c:val>
          <c:extLst>
            <c:ext xmlns:c16="http://schemas.microsoft.com/office/drawing/2014/chart" uri="{C3380CC4-5D6E-409C-BE32-E72D297353CC}">
              <c16:uniqueId val="{00000001-E765-41A2-AD56-3A185A7CA6BB}"/>
            </c:ext>
          </c:extLst>
        </c:ser>
        <c:dLbls>
          <c:showLegendKey val="0"/>
          <c:showVal val="0"/>
          <c:showCatName val="0"/>
          <c:showSerName val="0"/>
          <c:showPercent val="0"/>
          <c:showBubbleSize val="0"/>
        </c:dLbls>
        <c:gapWidth val="150"/>
        <c:shape val="box"/>
        <c:axId val="385541280"/>
        <c:axId val="385677032"/>
        <c:axId val="0"/>
      </c:bar3DChart>
      <c:catAx>
        <c:axId val="3855412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77032"/>
        <c:crosses val="autoZero"/>
        <c:auto val="1"/>
        <c:lblAlgn val="ctr"/>
        <c:lblOffset val="100"/>
        <c:noMultiLvlLbl val="0"/>
      </c:catAx>
      <c:valAx>
        <c:axId val="385677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541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ALUMBRADO_1!$A$9</c:f>
              <c:strCache>
                <c:ptCount val="1"/>
                <c:pt idx="0">
                  <c:v>TOTAL EJECUTADO </c:v>
                </c:pt>
              </c:strCache>
            </c:strRef>
          </c:cat>
          <c:val>
            <c:numRef>
              <c:f>ALUMBRADO_1!$B$9</c:f>
              <c:numCache>
                <c:formatCode>0.00%</c:formatCode>
                <c:ptCount val="1"/>
                <c:pt idx="0">
                  <c:v>0</c:v>
                </c:pt>
              </c:numCache>
            </c:numRef>
          </c:val>
          <c:extLst>
            <c:ext xmlns:c16="http://schemas.microsoft.com/office/drawing/2014/chart" uri="{C3380CC4-5D6E-409C-BE32-E72D297353CC}">
              <c16:uniqueId val="{00000000-60FF-468C-B745-407488728CD0}"/>
            </c:ext>
          </c:extLst>
        </c:ser>
        <c:ser>
          <c:idx val="1"/>
          <c:order val="1"/>
          <c:tx>
            <c:v>PROGRAMADO</c:v>
          </c:tx>
          <c:spPr>
            <a:solidFill>
              <a:schemeClr val="accent2"/>
            </a:solidFill>
            <a:ln>
              <a:noFill/>
            </a:ln>
            <a:effectLst/>
            <a:sp3d/>
          </c:spPr>
          <c:invertIfNegative val="0"/>
          <c:cat>
            <c:strRef>
              <c:f>ALUMBRADO_1!$A$9</c:f>
              <c:strCache>
                <c:ptCount val="1"/>
                <c:pt idx="0">
                  <c:v>TOTAL EJECUTADO </c:v>
                </c:pt>
              </c:strCache>
            </c:strRef>
          </c:cat>
          <c:val>
            <c:numRef>
              <c:f>ALUMBRADO_1!$C$9</c:f>
              <c:numCache>
                <c:formatCode>0%</c:formatCode>
                <c:ptCount val="1"/>
                <c:pt idx="0">
                  <c:v>1</c:v>
                </c:pt>
              </c:numCache>
            </c:numRef>
          </c:val>
          <c:extLst>
            <c:ext xmlns:c16="http://schemas.microsoft.com/office/drawing/2014/chart" uri="{C3380CC4-5D6E-409C-BE32-E72D297353CC}">
              <c16:uniqueId val="{00000001-60FF-468C-B745-407488728CD0}"/>
            </c:ext>
          </c:extLst>
        </c:ser>
        <c:dLbls>
          <c:showLegendKey val="0"/>
          <c:showVal val="0"/>
          <c:showCatName val="0"/>
          <c:showSerName val="0"/>
          <c:showPercent val="0"/>
          <c:showBubbleSize val="0"/>
        </c:dLbls>
        <c:gapWidth val="150"/>
        <c:shape val="box"/>
        <c:axId val="385677816"/>
        <c:axId val="385678208"/>
        <c:axId val="0"/>
      </c:bar3DChart>
      <c:catAx>
        <c:axId val="385677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78208"/>
        <c:crosses val="autoZero"/>
        <c:auto val="1"/>
        <c:lblAlgn val="ctr"/>
        <c:lblOffset val="100"/>
        <c:noMultiLvlLbl val="0"/>
      </c:catAx>
      <c:valAx>
        <c:axId val="385678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77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INFORME'!$A$6:$A$8</c:f>
              <c:strCache>
                <c:ptCount val="3"/>
                <c:pt idx="0">
                  <c:v>1 Reporte </c:v>
                </c:pt>
                <c:pt idx="1">
                  <c:v>2 Reporte</c:v>
                </c:pt>
                <c:pt idx="2">
                  <c:v>3 Reporte </c:v>
                </c:pt>
              </c:strCache>
            </c:strRef>
          </c:cat>
          <c:val>
            <c:numRef>
              <c:f>'PLANEACION ESTRATEGICA_1'!$B$6:$B$8</c:f>
              <c:numCache>
                <c:formatCode>0.0%</c:formatCode>
                <c:ptCount val="3"/>
                <c:pt idx="0">
                  <c:v>0</c:v>
                </c:pt>
                <c:pt idx="1">
                  <c:v>0</c:v>
                </c:pt>
                <c:pt idx="2">
                  <c:v>0</c:v>
                </c:pt>
              </c:numCache>
            </c:numRef>
          </c:val>
          <c:extLst>
            <c:ext xmlns:c16="http://schemas.microsoft.com/office/drawing/2014/chart" uri="{C3380CC4-5D6E-409C-BE32-E72D297353CC}">
              <c16:uniqueId val="{00000000-B284-460A-90E0-5F9B19957D0F}"/>
            </c:ext>
          </c:extLst>
        </c:ser>
        <c:ser>
          <c:idx val="1"/>
          <c:order val="1"/>
          <c:tx>
            <c:v>PROGRAMADO</c:v>
          </c:tx>
          <c:spPr>
            <a:solidFill>
              <a:schemeClr val="accent2"/>
            </a:solidFill>
            <a:ln>
              <a:noFill/>
            </a:ln>
            <a:effectLst/>
            <a:sp3d/>
          </c:spPr>
          <c:invertIfNegative val="0"/>
          <c:cat>
            <c:strRef>
              <c:f>'[6]2 PLANTEAMIENTO DE INFORME'!$A$6:$A$8</c:f>
              <c:strCache>
                <c:ptCount val="3"/>
                <c:pt idx="0">
                  <c:v>1 Reporte </c:v>
                </c:pt>
                <c:pt idx="1">
                  <c:v>2 Reporte</c:v>
                </c:pt>
                <c:pt idx="2">
                  <c:v>3 Reporte </c:v>
                </c:pt>
              </c:strCache>
            </c:strRef>
          </c:cat>
          <c:val>
            <c:numRef>
              <c:f>'PLANEACION ESTRATEGICA_1'!$C$6:$C$8</c:f>
              <c:numCache>
                <c:formatCode>0%</c:formatCode>
                <c:ptCount val="3"/>
                <c:pt idx="0">
                  <c:v>0</c:v>
                </c:pt>
                <c:pt idx="1">
                  <c:v>0</c:v>
                </c:pt>
                <c:pt idx="2">
                  <c:v>1</c:v>
                </c:pt>
              </c:numCache>
            </c:numRef>
          </c:val>
          <c:extLst>
            <c:ext xmlns:c16="http://schemas.microsoft.com/office/drawing/2014/chart" uri="{C3380CC4-5D6E-409C-BE32-E72D297353CC}">
              <c16:uniqueId val="{00000001-B284-460A-90E0-5F9B19957D0F}"/>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INFORME'!$A$9</c:f>
              <c:strCache>
                <c:ptCount val="1"/>
                <c:pt idx="0">
                  <c:v>TOTAL EJECUTADO </c:v>
                </c:pt>
              </c:strCache>
            </c:strRef>
          </c:cat>
          <c:val>
            <c:numRef>
              <c:f>'PLANEACION ESTRATEGICA_1'!$B$9</c:f>
              <c:numCache>
                <c:formatCode>0%</c:formatCode>
                <c:ptCount val="1"/>
                <c:pt idx="0">
                  <c:v>0</c:v>
                </c:pt>
              </c:numCache>
            </c:numRef>
          </c:val>
          <c:extLst>
            <c:ext xmlns:c16="http://schemas.microsoft.com/office/drawing/2014/chart" uri="{C3380CC4-5D6E-409C-BE32-E72D297353CC}">
              <c16:uniqueId val="{00000000-CCBC-4E88-90CC-4FA2AE3A006C}"/>
            </c:ext>
          </c:extLst>
        </c:ser>
        <c:ser>
          <c:idx val="1"/>
          <c:order val="1"/>
          <c:tx>
            <c:v>PROGRAMADO</c:v>
          </c:tx>
          <c:spPr>
            <a:solidFill>
              <a:schemeClr val="accent2"/>
            </a:solidFill>
            <a:ln>
              <a:noFill/>
            </a:ln>
            <a:effectLst/>
            <a:sp3d/>
          </c:spPr>
          <c:invertIfNegative val="0"/>
          <c:cat>
            <c:strRef>
              <c:f>'[6]2 PLANTEAMIENTO DE INFORME'!$A$9</c:f>
              <c:strCache>
                <c:ptCount val="1"/>
                <c:pt idx="0">
                  <c:v>TOTAL EJECUTADO </c:v>
                </c:pt>
              </c:strCache>
            </c:strRef>
          </c:cat>
          <c:val>
            <c:numRef>
              <c:f>'PLANEACION ESTRATEGICA_1'!$C$9</c:f>
              <c:numCache>
                <c:formatCode>0%</c:formatCode>
                <c:ptCount val="1"/>
                <c:pt idx="0">
                  <c:v>1</c:v>
                </c:pt>
              </c:numCache>
            </c:numRef>
          </c:val>
          <c:extLst>
            <c:ext xmlns:c16="http://schemas.microsoft.com/office/drawing/2014/chart" uri="{C3380CC4-5D6E-409C-BE32-E72D297353CC}">
              <c16:uniqueId val="{00000001-CCBC-4E88-90CC-4FA2AE3A006C}"/>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INFORME'!$A$6:$A$8</c:f>
              <c:strCache>
                <c:ptCount val="3"/>
                <c:pt idx="0">
                  <c:v>1 Reporte </c:v>
                </c:pt>
                <c:pt idx="1">
                  <c:v>2 Reporte</c:v>
                </c:pt>
                <c:pt idx="2">
                  <c:v>3 Reporte </c:v>
                </c:pt>
              </c:strCache>
            </c:strRef>
          </c:cat>
          <c:val>
            <c:numRef>
              <c:f>COMUNICACIONES_1!$B$6:$B$8</c:f>
              <c:numCache>
                <c:formatCode>0.0%</c:formatCode>
                <c:ptCount val="3"/>
                <c:pt idx="0">
                  <c:v>0</c:v>
                </c:pt>
                <c:pt idx="1">
                  <c:v>0</c:v>
                </c:pt>
                <c:pt idx="2">
                  <c:v>0</c:v>
                </c:pt>
              </c:numCache>
            </c:numRef>
          </c:val>
          <c:extLst>
            <c:ext xmlns:c16="http://schemas.microsoft.com/office/drawing/2014/chart" uri="{C3380CC4-5D6E-409C-BE32-E72D297353CC}">
              <c16:uniqueId val="{00000000-2131-40C0-9624-E3E1E06FC8AC}"/>
            </c:ext>
          </c:extLst>
        </c:ser>
        <c:ser>
          <c:idx val="1"/>
          <c:order val="1"/>
          <c:tx>
            <c:v>PROGRAMADO</c:v>
          </c:tx>
          <c:spPr>
            <a:solidFill>
              <a:schemeClr val="accent2"/>
            </a:solidFill>
            <a:ln>
              <a:noFill/>
            </a:ln>
            <a:effectLst/>
            <a:sp3d/>
          </c:spPr>
          <c:invertIfNegative val="0"/>
          <c:cat>
            <c:strRef>
              <c:f>'[7]2 PLANTEAMIENTO DE INFORME'!$A$6:$A$8</c:f>
              <c:strCache>
                <c:ptCount val="3"/>
                <c:pt idx="0">
                  <c:v>1 Reporte </c:v>
                </c:pt>
                <c:pt idx="1">
                  <c:v>2 Reporte</c:v>
                </c:pt>
                <c:pt idx="2">
                  <c:v>3 Reporte </c:v>
                </c:pt>
              </c:strCache>
            </c:strRef>
          </c:cat>
          <c:val>
            <c:numRef>
              <c:f>COMUNICACIONES_1!$C$6:$C$8</c:f>
              <c:numCache>
                <c:formatCode>0.0%</c:formatCode>
                <c:ptCount val="3"/>
                <c:pt idx="0">
                  <c:v>0.36199999999999999</c:v>
                </c:pt>
                <c:pt idx="1">
                  <c:v>0.36199999999999999</c:v>
                </c:pt>
                <c:pt idx="2">
                  <c:v>0.27850000000000003</c:v>
                </c:pt>
              </c:numCache>
            </c:numRef>
          </c:val>
          <c:extLst>
            <c:ext xmlns:c16="http://schemas.microsoft.com/office/drawing/2014/chart" uri="{C3380CC4-5D6E-409C-BE32-E72D297353CC}">
              <c16:uniqueId val="{00000001-2131-40C0-9624-E3E1E06FC8AC}"/>
            </c:ext>
          </c:extLst>
        </c:ser>
        <c:dLbls>
          <c:showLegendKey val="0"/>
          <c:showVal val="0"/>
          <c:showCatName val="0"/>
          <c:showSerName val="0"/>
          <c:showPercent val="0"/>
          <c:showBubbleSize val="0"/>
        </c:dLbls>
        <c:gapWidth val="150"/>
        <c:shape val="box"/>
        <c:axId val="385541280"/>
        <c:axId val="385677032"/>
        <c:axId val="0"/>
      </c:bar3DChart>
      <c:catAx>
        <c:axId val="3855412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77032"/>
        <c:crosses val="autoZero"/>
        <c:auto val="1"/>
        <c:lblAlgn val="ctr"/>
        <c:lblOffset val="100"/>
        <c:noMultiLvlLbl val="0"/>
      </c:catAx>
      <c:valAx>
        <c:axId val="385677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541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INFORME'!$A$9</c:f>
              <c:strCache>
                <c:ptCount val="1"/>
                <c:pt idx="0">
                  <c:v>TOTAL EJECUTADO </c:v>
                </c:pt>
              </c:strCache>
            </c:strRef>
          </c:cat>
          <c:val>
            <c:numRef>
              <c:f>COMUNICACIONES_1!$B$9</c:f>
              <c:numCache>
                <c:formatCode>0.00%</c:formatCode>
                <c:ptCount val="1"/>
                <c:pt idx="0">
                  <c:v>0</c:v>
                </c:pt>
              </c:numCache>
            </c:numRef>
          </c:val>
          <c:extLst>
            <c:ext xmlns:c16="http://schemas.microsoft.com/office/drawing/2014/chart" uri="{C3380CC4-5D6E-409C-BE32-E72D297353CC}">
              <c16:uniqueId val="{00000000-4EC4-4577-BD57-08384670C74D}"/>
            </c:ext>
          </c:extLst>
        </c:ser>
        <c:ser>
          <c:idx val="1"/>
          <c:order val="1"/>
          <c:tx>
            <c:v>PROGRAMADO</c:v>
          </c:tx>
          <c:spPr>
            <a:solidFill>
              <a:schemeClr val="accent2"/>
            </a:solidFill>
            <a:ln>
              <a:noFill/>
            </a:ln>
            <a:effectLst/>
            <a:sp3d/>
          </c:spPr>
          <c:invertIfNegative val="0"/>
          <c:cat>
            <c:strRef>
              <c:f>'[7]2 PLANTEAMIENTO DE INFORME'!$A$9</c:f>
              <c:strCache>
                <c:ptCount val="1"/>
                <c:pt idx="0">
                  <c:v>TOTAL EJECUTADO </c:v>
                </c:pt>
              </c:strCache>
            </c:strRef>
          </c:cat>
          <c:val>
            <c:numRef>
              <c:f>COMUNICACIONES_1!$C$9</c:f>
              <c:numCache>
                <c:formatCode>0%</c:formatCode>
                <c:ptCount val="1"/>
                <c:pt idx="0">
                  <c:v>1.0024999999999999</c:v>
                </c:pt>
              </c:numCache>
            </c:numRef>
          </c:val>
          <c:extLst>
            <c:ext xmlns:c16="http://schemas.microsoft.com/office/drawing/2014/chart" uri="{C3380CC4-5D6E-409C-BE32-E72D297353CC}">
              <c16:uniqueId val="{00000001-4EC4-4577-BD57-08384670C74D}"/>
            </c:ext>
          </c:extLst>
        </c:ser>
        <c:dLbls>
          <c:showLegendKey val="0"/>
          <c:showVal val="0"/>
          <c:showCatName val="0"/>
          <c:showSerName val="0"/>
          <c:showPercent val="0"/>
          <c:showBubbleSize val="0"/>
        </c:dLbls>
        <c:gapWidth val="150"/>
        <c:shape val="box"/>
        <c:axId val="385677816"/>
        <c:axId val="385678208"/>
        <c:axId val="0"/>
      </c:bar3DChart>
      <c:catAx>
        <c:axId val="385677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78208"/>
        <c:crosses val="autoZero"/>
        <c:auto val="1"/>
        <c:lblAlgn val="ctr"/>
        <c:lblOffset val="100"/>
        <c:noMultiLvlLbl val="0"/>
      </c:catAx>
      <c:valAx>
        <c:axId val="385678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77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HUMANO_1'!$B$6:$B$8</c:f>
              <c:numCache>
                <c:formatCode>0.0%</c:formatCode>
                <c:ptCount val="3"/>
                <c:pt idx="0">
                  <c:v>0</c:v>
                </c:pt>
                <c:pt idx="1">
                  <c:v>0</c:v>
                </c:pt>
                <c:pt idx="2">
                  <c:v>0</c:v>
                </c:pt>
              </c:numCache>
            </c:numRef>
          </c:val>
          <c:extLst>
            <c:ext xmlns:c16="http://schemas.microsoft.com/office/drawing/2014/chart" uri="{C3380CC4-5D6E-409C-BE32-E72D297353CC}">
              <c16:uniqueId val="{00000000-B949-4799-BBC2-5430753D1BF1}"/>
            </c:ext>
          </c:extLst>
        </c:ser>
        <c:ser>
          <c:idx val="1"/>
          <c:order val="1"/>
          <c:tx>
            <c:v>PROGRAMADO</c:v>
          </c:tx>
          <c:spPr>
            <a:solidFill>
              <a:schemeClr val="accent2"/>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HUMANO_1'!$C$6:$C$8</c:f>
              <c:numCache>
                <c:formatCode>0%</c:formatCode>
                <c:ptCount val="3"/>
                <c:pt idx="0">
                  <c:v>1</c:v>
                </c:pt>
                <c:pt idx="1">
                  <c:v>0</c:v>
                </c:pt>
                <c:pt idx="2">
                  <c:v>0</c:v>
                </c:pt>
              </c:numCache>
            </c:numRef>
          </c:val>
          <c:extLst>
            <c:ext xmlns:c16="http://schemas.microsoft.com/office/drawing/2014/chart" uri="{C3380CC4-5D6E-409C-BE32-E72D297353CC}">
              <c16:uniqueId val="{00000001-B949-4799-BBC2-5430753D1BF1}"/>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INFORME'!$A$9</c:f>
              <c:strCache>
                <c:ptCount val="1"/>
                <c:pt idx="0">
                  <c:v>TOTAL EJECUTADO </c:v>
                </c:pt>
              </c:strCache>
            </c:strRef>
          </c:cat>
          <c:val>
            <c:numRef>
              <c:f>'GEST. CAPITAL HUMANO_1'!$B$9</c:f>
              <c:numCache>
                <c:formatCode>0.00%</c:formatCode>
                <c:ptCount val="1"/>
                <c:pt idx="0">
                  <c:v>0</c:v>
                </c:pt>
              </c:numCache>
            </c:numRef>
          </c:val>
          <c:extLst>
            <c:ext xmlns:c16="http://schemas.microsoft.com/office/drawing/2014/chart" uri="{C3380CC4-5D6E-409C-BE32-E72D297353CC}">
              <c16:uniqueId val="{00000000-89E4-4B78-B26E-F8AE2163E903}"/>
            </c:ext>
          </c:extLst>
        </c:ser>
        <c:ser>
          <c:idx val="1"/>
          <c:order val="1"/>
          <c:tx>
            <c:v>PROGRAMADO</c:v>
          </c:tx>
          <c:spPr>
            <a:solidFill>
              <a:schemeClr val="accent2"/>
            </a:solidFill>
            <a:ln>
              <a:noFill/>
            </a:ln>
            <a:effectLst/>
            <a:sp3d/>
          </c:spPr>
          <c:invertIfNegative val="0"/>
          <c:cat>
            <c:strRef>
              <c:f>'[7]2 PLANTEAMIENTO DE INFORME'!$A$9</c:f>
              <c:strCache>
                <c:ptCount val="1"/>
                <c:pt idx="0">
                  <c:v>TOTAL EJECUTADO </c:v>
                </c:pt>
              </c:strCache>
            </c:strRef>
          </c:cat>
          <c:val>
            <c:numRef>
              <c:f>'GEST. CAPITAL HUMANO_1'!$C$9</c:f>
              <c:numCache>
                <c:formatCode>0%</c:formatCode>
                <c:ptCount val="1"/>
                <c:pt idx="0">
                  <c:v>1</c:v>
                </c:pt>
              </c:numCache>
            </c:numRef>
          </c:val>
          <c:extLst>
            <c:ext xmlns:c16="http://schemas.microsoft.com/office/drawing/2014/chart" uri="{C3380CC4-5D6E-409C-BE32-E72D297353CC}">
              <c16:uniqueId val="{00000001-89E4-4B78-B26E-F8AE2163E903}"/>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HUMANO_2'!$B$6:$B$8</c:f>
              <c:numCache>
                <c:formatCode>0.0%</c:formatCode>
                <c:ptCount val="3"/>
                <c:pt idx="0">
                  <c:v>0</c:v>
                </c:pt>
                <c:pt idx="1">
                  <c:v>0</c:v>
                </c:pt>
                <c:pt idx="2">
                  <c:v>0</c:v>
                </c:pt>
              </c:numCache>
            </c:numRef>
          </c:val>
          <c:extLst>
            <c:ext xmlns:c16="http://schemas.microsoft.com/office/drawing/2014/chart" uri="{C3380CC4-5D6E-409C-BE32-E72D297353CC}">
              <c16:uniqueId val="{00000000-C1BC-4693-9EDF-9543E18225B8}"/>
            </c:ext>
          </c:extLst>
        </c:ser>
        <c:ser>
          <c:idx val="1"/>
          <c:order val="1"/>
          <c:tx>
            <c:v>PROGRAMADO</c:v>
          </c:tx>
          <c:spPr>
            <a:solidFill>
              <a:schemeClr val="accent2"/>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HUMANO_2'!$C$6:$C$8</c:f>
              <c:numCache>
                <c:formatCode>0%</c:formatCode>
                <c:ptCount val="3"/>
                <c:pt idx="0">
                  <c:v>0.17</c:v>
                </c:pt>
                <c:pt idx="1">
                  <c:v>0.47</c:v>
                </c:pt>
                <c:pt idx="2">
                  <c:v>0.36</c:v>
                </c:pt>
              </c:numCache>
            </c:numRef>
          </c:val>
          <c:extLst>
            <c:ext xmlns:c16="http://schemas.microsoft.com/office/drawing/2014/chart" uri="{C3380CC4-5D6E-409C-BE32-E72D297353CC}">
              <c16:uniqueId val="{00000001-C1BC-4693-9EDF-9543E18225B8}"/>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INFORME'!$A$9</c:f>
              <c:strCache>
                <c:ptCount val="1"/>
                <c:pt idx="0">
                  <c:v>TOTAL EJECUTADO </c:v>
                </c:pt>
              </c:strCache>
            </c:strRef>
          </c:cat>
          <c:val>
            <c:numRef>
              <c:f>'GEST. CAPITAL HUMANO_2'!$B$9</c:f>
              <c:numCache>
                <c:formatCode>0.00%</c:formatCode>
                <c:ptCount val="1"/>
                <c:pt idx="0">
                  <c:v>0</c:v>
                </c:pt>
              </c:numCache>
            </c:numRef>
          </c:val>
          <c:extLst>
            <c:ext xmlns:c16="http://schemas.microsoft.com/office/drawing/2014/chart" uri="{C3380CC4-5D6E-409C-BE32-E72D297353CC}">
              <c16:uniqueId val="{00000000-AD6B-416F-B3F3-1C94BD532CCD}"/>
            </c:ext>
          </c:extLst>
        </c:ser>
        <c:ser>
          <c:idx val="1"/>
          <c:order val="1"/>
          <c:tx>
            <c:v>PROGRAMADO</c:v>
          </c:tx>
          <c:spPr>
            <a:solidFill>
              <a:schemeClr val="accent2"/>
            </a:solidFill>
            <a:ln>
              <a:noFill/>
            </a:ln>
            <a:effectLst/>
            <a:sp3d/>
          </c:spPr>
          <c:invertIfNegative val="0"/>
          <c:cat>
            <c:strRef>
              <c:f>'[7]2 PLANTEAMIENTO DE INFORME'!$A$9</c:f>
              <c:strCache>
                <c:ptCount val="1"/>
                <c:pt idx="0">
                  <c:v>TOTAL EJECUTADO </c:v>
                </c:pt>
              </c:strCache>
            </c:strRef>
          </c:cat>
          <c:val>
            <c:numRef>
              <c:f>'GEST. CAPITAL HUMANO_2'!$C$9</c:f>
              <c:numCache>
                <c:formatCode>0%</c:formatCode>
                <c:ptCount val="1"/>
                <c:pt idx="0">
                  <c:v>1</c:v>
                </c:pt>
              </c:numCache>
            </c:numRef>
          </c:val>
          <c:extLst>
            <c:ext xmlns:c16="http://schemas.microsoft.com/office/drawing/2014/chart" uri="{C3380CC4-5D6E-409C-BE32-E72D297353CC}">
              <c16:uniqueId val="{00000001-AD6B-416F-B3F3-1C94BD532CCD}"/>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HUMANO_3'!$B$6:$B$8</c:f>
              <c:numCache>
                <c:formatCode>0.0%</c:formatCode>
                <c:ptCount val="3"/>
                <c:pt idx="0">
                  <c:v>0</c:v>
                </c:pt>
                <c:pt idx="1">
                  <c:v>0</c:v>
                </c:pt>
                <c:pt idx="2">
                  <c:v>0</c:v>
                </c:pt>
              </c:numCache>
            </c:numRef>
          </c:val>
          <c:extLst>
            <c:ext xmlns:c16="http://schemas.microsoft.com/office/drawing/2014/chart" uri="{C3380CC4-5D6E-409C-BE32-E72D297353CC}">
              <c16:uniqueId val="{00000000-842D-4D46-A4FE-E7DA2A493340}"/>
            </c:ext>
          </c:extLst>
        </c:ser>
        <c:ser>
          <c:idx val="1"/>
          <c:order val="1"/>
          <c:tx>
            <c:v>PROGRAMADO</c:v>
          </c:tx>
          <c:spPr>
            <a:solidFill>
              <a:schemeClr val="accent2"/>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HUMANO_3'!$C$6:$C$8</c:f>
              <c:numCache>
                <c:formatCode>0.0%</c:formatCode>
                <c:ptCount val="3"/>
                <c:pt idx="0">
                  <c:v>0.33300000000000002</c:v>
                </c:pt>
                <c:pt idx="1">
                  <c:v>0.44400000000000001</c:v>
                </c:pt>
                <c:pt idx="2">
                  <c:v>0.223</c:v>
                </c:pt>
              </c:numCache>
            </c:numRef>
          </c:val>
          <c:extLst>
            <c:ext xmlns:c16="http://schemas.microsoft.com/office/drawing/2014/chart" uri="{C3380CC4-5D6E-409C-BE32-E72D297353CC}">
              <c16:uniqueId val="{00000001-842D-4D46-A4FE-E7DA2A493340}"/>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INFORME'!$A$9</c:f>
              <c:strCache>
                <c:ptCount val="1"/>
                <c:pt idx="0">
                  <c:v>TOTAL EJECUTADO </c:v>
                </c:pt>
              </c:strCache>
            </c:strRef>
          </c:cat>
          <c:val>
            <c:numRef>
              <c:f>'GEST. CAPITAL HUMANO_3'!$B$9</c:f>
              <c:numCache>
                <c:formatCode>0.00%</c:formatCode>
                <c:ptCount val="1"/>
                <c:pt idx="0">
                  <c:v>0</c:v>
                </c:pt>
              </c:numCache>
            </c:numRef>
          </c:val>
          <c:extLst>
            <c:ext xmlns:c16="http://schemas.microsoft.com/office/drawing/2014/chart" uri="{C3380CC4-5D6E-409C-BE32-E72D297353CC}">
              <c16:uniqueId val="{00000000-36C6-49C6-A93D-0F7EC9785C7A}"/>
            </c:ext>
          </c:extLst>
        </c:ser>
        <c:ser>
          <c:idx val="1"/>
          <c:order val="1"/>
          <c:tx>
            <c:v>PROGRAMADO</c:v>
          </c:tx>
          <c:spPr>
            <a:solidFill>
              <a:schemeClr val="accent2"/>
            </a:solidFill>
            <a:ln>
              <a:noFill/>
            </a:ln>
            <a:effectLst/>
            <a:sp3d/>
          </c:spPr>
          <c:invertIfNegative val="0"/>
          <c:cat>
            <c:strRef>
              <c:f>'[7]2 PLANTEAMIENTO DE INFORME'!$A$9</c:f>
              <c:strCache>
                <c:ptCount val="1"/>
                <c:pt idx="0">
                  <c:v>TOTAL EJECUTADO </c:v>
                </c:pt>
              </c:strCache>
            </c:strRef>
          </c:cat>
          <c:val>
            <c:numRef>
              <c:f>'GEST. CAPITAL HUMANO_3'!$C$9</c:f>
              <c:numCache>
                <c:formatCode>0%</c:formatCode>
                <c:ptCount val="1"/>
                <c:pt idx="0">
                  <c:v>1</c:v>
                </c:pt>
              </c:numCache>
            </c:numRef>
          </c:val>
          <c:extLst>
            <c:ext xmlns:c16="http://schemas.microsoft.com/office/drawing/2014/chart" uri="{C3380CC4-5D6E-409C-BE32-E72D297353CC}">
              <c16:uniqueId val="{00000001-36C6-49C6-A93D-0F7EC9785C7A}"/>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HUMANO_4'!$B$6:$B$8</c:f>
              <c:numCache>
                <c:formatCode>0.0%</c:formatCode>
                <c:ptCount val="3"/>
                <c:pt idx="0">
                  <c:v>0</c:v>
                </c:pt>
                <c:pt idx="1">
                  <c:v>0</c:v>
                </c:pt>
                <c:pt idx="2">
                  <c:v>0</c:v>
                </c:pt>
              </c:numCache>
            </c:numRef>
          </c:val>
          <c:extLst>
            <c:ext xmlns:c16="http://schemas.microsoft.com/office/drawing/2014/chart" uri="{C3380CC4-5D6E-409C-BE32-E72D297353CC}">
              <c16:uniqueId val="{00000000-6418-4587-B1DB-BA1A3DAA7DA9}"/>
            </c:ext>
          </c:extLst>
        </c:ser>
        <c:ser>
          <c:idx val="1"/>
          <c:order val="1"/>
          <c:tx>
            <c:v>PROGRAMADO</c:v>
          </c:tx>
          <c:spPr>
            <a:solidFill>
              <a:schemeClr val="accent2"/>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HUMANO_4'!$C$6:$C$8</c:f>
              <c:numCache>
                <c:formatCode>0%</c:formatCode>
                <c:ptCount val="3"/>
                <c:pt idx="0">
                  <c:v>0.28000000000000003</c:v>
                </c:pt>
                <c:pt idx="1">
                  <c:v>0.434</c:v>
                </c:pt>
                <c:pt idx="2">
                  <c:v>0.28399999999999997</c:v>
                </c:pt>
              </c:numCache>
            </c:numRef>
          </c:val>
          <c:extLst>
            <c:ext xmlns:c16="http://schemas.microsoft.com/office/drawing/2014/chart" uri="{C3380CC4-5D6E-409C-BE32-E72D297353CC}">
              <c16:uniqueId val="{00000001-6418-4587-B1DB-BA1A3DAA7DA9}"/>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INFORME'!$A$9</c:f>
              <c:strCache>
                <c:ptCount val="1"/>
                <c:pt idx="0">
                  <c:v>TOTAL EJECUTADO </c:v>
                </c:pt>
              </c:strCache>
            </c:strRef>
          </c:cat>
          <c:val>
            <c:numRef>
              <c:f>'GEST. CAPITAL HUMANO_4'!$B$9</c:f>
              <c:numCache>
                <c:formatCode>0.00%</c:formatCode>
                <c:ptCount val="1"/>
                <c:pt idx="0">
                  <c:v>0</c:v>
                </c:pt>
              </c:numCache>
            </c:numRef>
          </c:val>
          <c:extLst>
            <c:ext xmlns:c16="http://schemas.microsoft.com/office/drawing/2014/chart" uri="{C3380CC4-5D6E-409C-BE32-E72D297353CC}">
              <c16:uniqueId val="{00000000-0E1E-4B68-BFC2-52981BC965C3}"/>
            </c:ext>
          </c:extLst>
        </c:ser>
        <c:ser>
          <c:idx val="1"/>
          <c:order val="1"/>
          <c:tx>
            <c:v>PROGRAMADO</c:v>
          </c:tx>
          <c:spPr>
            <a:solidFill>
              <a:schemeClr val="accent2"/>
            </a:solidFill>
            <a:ln>
              <a:noFill/>
            </a:ln>
            <a:effectLst/>
            <a:sp3d/>
          </c:spPr>
          <c:invertIfNegative val="0"/>
          <c:cat>
            <c:strRef>
              <c:f>'[7]2 PLANTEAMIENTO DE INFORME'!$A$9</c:f>
              <c:strCache>
                <c:ptCount val="1"/>
                <c:pt idx="0">
                  <c:v>TOTAL EJECUTADO </c:v>
                </c:pt>
              </c:strCache>
            </c:strRef>
          </c:cat>
          <c:val>
            <c:numRef>
              <c:f>'GEST. CAPITAL HUMANO_4'!$C$9</c:f>
              <c:numCache>
                <c:formatCode>0%</c:formatCode>
                <c:ptCount val="1"/>
                <c:pt idx="0">
                  <c:v>0.998</c:v>
                </c:pt>
              </c:numCache>
            </c:numRef>
          </c:val>
          <c:extLst>
            <c:ext xmlns:c16="http://schemas.microsoft.com/office/drawing/2014/chart" uri="{C3380CC4-5D6E-409C-BE32-E72D297353CC}">
              <c16:uniqueId val="{00000001-0E1E-4B68-BFC2-52981BC965C3}"/>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HUMANO_5'!$B$6:$B$8</c:f>
              <c:numCache>
                <c:formatCode>0.0%</c:formatCode>
                <c:ptCount val="3"/>
                <c:pt idx="0">
                  <c:v>0</c:v>
                </c:pt>
                <c:pt idx="1">
                  <c:v>0</c:v>
                </c:pt>
                <c:pt idx="2">
                  <c:v>0</c:v>
                </c:pt>
              </c:numCache>
            </c:numRef>
          </c:val>
          <c:extLst>
            <c:ext xmlns:c16="http://schemas.microsoft.com/office/drawing/2014/chart" uri="{C3380CC4-5D6E-409C-BE32-E72D297353CC}">
              <c16:uniqueId val="{00000000-3619-405E-AF24-5024C4F0116C}"/>
            </c:ext>
          </c:extLst>
        </c:ser>
        <c:ser>
          <c:idx val="1"/>
          <c:order val="1"/>
          <c:tx>
            <c:v>PROGRAMADO</c:v>
          </c:tx>
          <c:spPr>
            <a:solidFill>
              <a:schemeClr val="accent2"/>
            </a:solidFill>
            <a:ln>
              <a:noFill/>
            </a:ln>
            <a:effectLst/>
            <a:sp3d/>
          </c:spPr>
          <c:invertIfNegative val="0"/>
          <c:cat>
            <c:strRef>
              <c:f>'[7]2 PLANTEAMIENTO DE INFORME'!$A$6:$A$8</c:f>
              <c:strCache>
                <c:ptCount val="3"/>
                <c:pt idx="0">
                  <c:v>1 Reporte </c:v>
                </c:pt>
                <c:pt idx="1">
                  <c:v>2 Reporte</c:v>
                </c:pt>
                <c:pt idx="2">
                  <c:v>3 Reporte </c:v>
                </c:pt>
              </c:strCache>
            </c:strRef>
          </c:cat>
          <c:val>
            <c:numRef>
              <c:f>'GEST. CAPITAL HUMANO_5'!$C$6:$C$8</c:f>
              <c:numCache>
                <c:formatCode>0%</c:formatCode>
                <c:ptCount val="3"/>
                <c:pt idx="0">
                  <c:v>0</c:v>
                </c:pt>
                <c:pt idx="1">
                  <c:v>0.5</c:v>
                </c:pt>
                <c:pt idx="2">
                  <c:v>0.5</c:v>
                </c:pt>
              </c:numCache>
            </c:numRef>
          </c:val>
          <c:extLst>
            <c:ext xmlns:c16="http://schemas.microsoft.com/office/drawing/2014/chart" uri="{C3380CC4-5D6E-409C-BE32-E72D297353CC}">
              <c16:uniqueId val="{00000001-3619-405E-AF24-5024C4F0116C}"/>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'[7]2 PLANTEAMIENTO DE INFORME'!$A$9</c:f>
              <c:strCache>
                <c:ptCount val="1"/>
                <c:pt idx="0">
                  <c:v>TOTAL EJECUTADO </c:v>
                </c:pt>
              </c:strCache>
            </c:strRef>
          </c:cat>
          <c:val>
            <c:numRef>
              <c:f>'GEST. CAPITAL HUMANO_5'!$B$9</c:f>
              <c:numCache>
                <c:formatCode>0.00%</c:formatCode>
                <c:ptCount val="1"/>
                <c:pt idx="0">
                  <c:v>0</c:v>
                </c:pt>
              </c:numCache>
            </c:numRef>
          </c:val>
          <c:extLst>
            <c:ext xmlns:c16="http://schemas.microsoft.com/office/drawing/2014/chart" uri="{C3380CC4-5D6E-409C-BE32-E72D297353CC}">
              <c16:uniqueId val="{00000000-BEAF-4653-926A-A98B34C8DA63}"/>
            </c:ext>
          </c:extLst>
        </c:ser>
        <c:ser>
          <c:idx val="1"/>
          <c:order val="1"/>
          <c:tx>
            <c:v>PROGRAMADO</c:v>
          </c:tx>
          <c:spPr>
            <a:solidFill>
              <a:schemeClr val="accent2"/>
            </a:solidFill>
            <a:ln>
              <a:noFill/>
            </a:ln>
            <a:effectLst/>
            <a:sp3d/>
          </c:spPr>
          <c:invertIfNegative val="0"/>
          <c:cat>
            <c:strRef>
              <c:f>'[7]2 PLANTEAMIENTO DE INFORME'!$A$9</c:f>
              <c:strCache>
                <c:ptCount val="1"/>
                <c:pt idx="0">
                  <c:v>TOTAL EJECUTADO </c:v>
                </c:pt>
              </c:strCache>
            </c:strRef>
          </c:cat>
          <c:val>
            <c:numRef>
              <c:f>'GEST. CAPITAL HUMANO_5'!$C$9</c:f>
              <c:numCache>
                <c:formatCode>0%</c:formatCode>
                <c:ptCount val="1"/>
                <c:pt idx="0">
                  <c:v>1</c:v>
                </c:pt>
              </c:numCache>
            </c:numRef>
          </c:val>
          <c:extLst>
            <c:ext xmlns:c16="http://schemas.microsoft.com/office/drawing/2014/chart" uri="{C3380CC4-5D6E-409C-BE32-E72D297353CC}">
              <c16:uniqueId val="{00000001-BEAF-4653-926A-A98B34C8DA63}"/>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INFORME'!$A$6:$A$8</c:f>
              <c:strCache>
                <c:ptCount val="3"/>
                <c:pt idx="0">
                  <c:v>1 Reporte </c:v>
                </c:pt>
                <c:pt idx="1">
                  <c:v>2 Reporte</c:v>
                </c:pt>
                <c:pt idx="2">
                  <c:v>3 Reporte </c:v>
                </c:pt>
              </c:strCache>
            </c:strRef>
          </c:cat>
          <c:val>
            <c:numRef>
              <c:f>'GEST. ADMINISTRATIVA'!$B$6:$B$8</c:f>
              <c:numCache>
                <c:formatCode>0.0%</c:formatCode>
                <c:ptCount val="3"/>
                <c:pt idx="0">
                  <c:v>0</c:v>
                </c:pt>
                <c:pt idx="1">
                  <c:v>0</c:v>
                </c:pt>
                <c:pt idx="2">
                  <c:v>0</c:v>
                </c:pt>
              </c:numCache>
            </c:numRef>
          </c:val>
          <c:extLst>
            <c:ext xmlns:c16="http://schemas.microsoft.com/office/drawing/2014/chart" uri="{C3380CC4-5D6E-409C-BE32-E72D297353CC}">
              <c16:uniqueId val="{00000000-7CA3-457F-B3AD-D9317460B38B}"/>
            </c:ext>
          </c:extLst>
        </c:ser>
        <c:ser>
          <c:idx val="1"/>
          <c:order val="1"/>
          <c:tx>
            <c:v>PROGRAMADO</c:v>
          </c:tx>
          <c:spPr>
            <a:solidFill>
              <a:schemeClr val="accent2"/>
            </a:solidFill>
            <a:ln>
              <a:noFill/>
            </a:ln>
            <a:effectLst/>
            <a:sp3d/>
          </c:spPr>
          <c:invertIfNegative val="0"/>
          <c:cat>
            <c:strRef>
              <c:f>'[6]2 PLANTEAMIENTO DE INFORME'!$A$6:$A$8</c:f>
              <c:strCache>
                <c:ptCount val="3"/>
                <c:pt idx="0">
                  <c:v>1 Reporte </c:v>
                </c:pt>
                <c:pt idx="1">
                  <c:v>2 Reporte</c:v>
                </c:pt>
                <c:pt idx="2">
                  <c:v>3 Reporte </c:v>
                </c:pt>
              </c:strCache>
            </c:strRef>
          </c:cat>
          <c:val>
            <c:numRef>
              <c:f>'GEST. ADMINISTRATIVA'!$C$6:$C$8</c:f>
              <c:numCache>
                <c:formatCode>0%</c:formatCode>
                <c:ptCount val="3"/>
                <c:pt idx="0">
                  <c:v>0.33</c:v>
                </c:pt>
                <c:pt idx="1">
                  <c:v>0.33</c:v>
                </c:pt>
                <c:pt idx="2">
                  <c:v>0.34</c:v>
                </c:pt>
              </c:numCache>
            </c:numRef>
          </c:val>
          <c:extLst>
            <c:ext xmlns:c16="http://schemas.microsoft.com/office/drawing/2014/chart" uri="{C3380CC4-5D6E-409C-BE32-E72D297353CC}">
              <c16:uniqueId val="{00000001-7CA3-457F-B3AD-D9317460B38B}"/>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INFORME'!$A$9</c:f>
              <c:strCache>
                <c:ptCount val="1"/>
                <c:pt idx="0">
                  <c:v>TOTAL EJECUTADO </c:v>
                </c:pt>
              </c:strCache>
            </c:strRef>
          </c:cat>
          <c:val>
            <c:numRef>
              <c:f>'GEST. ADMINISTRATIVA'!$B$9</c:f>
              <c:numCache>
                <c:formatCode>0.00%</c:formatCode>
                <c:ptCount val="1"/>
                <c:pt idx="0">
                  <c:v>0</c:v>
                </c:pt>
              </c:numCache>
            </c:numRef>
          </c:val>
          <c:extLst>
            <c:ext xmlns:c16="http://schemas.microsoft.com/office/drawing/2014/chart" uri="{C3380CC4-5D6E-409C-BE32-E72D297353CC}">
              <c16:uniqueId val="{00000000-3A51-46DC-8308-7BDA93D3B253}"/>
            </c:ext>
          </c:extLst>
        </c:ser>
        <c:ser>
          <c:idx val="1"/>
          <c:order val="1"/>
          <c:tx>
            <c:v>PROGRAMADO</c:v>
          </c:tx>
          <c:spPr>
            <a:solidFill>
              <a:schemeClr val="accent2"/>
            </a:solidFill>
            <a:ln>
              <a:noFill/>
            </a:ln>
            <a:effectLst/>
            <a:sp3d/>
          </c:spPr>
          <c:invertIfNegative val="0"/>
          <c:cat>
            <c:strRef>
              <c:f>'[6]2 PLANTEAMIENTO DE INFORME'!$A$9</c:f>
              <c:strCache>
                <c:ptCount val="1"/>
                <c:pt idx="0">
                  <c:v>TOTAL EJECUTADO </c:v>
                </c:pt>
              </c:strCache>
            </c:strRef>
          </c:cat>
          <c:val>
            <c:numRef>
              <c:f>'GEST. ADMINISTRATIVA'!$C$9</c:f>
              <c:numCache>
                <c:formatCode>0%</c:formatCode>
                <c:ptCount val="1"/>
                <c:pt idx="0">
                  <c:v>1</c:v>
                </c:pt>
              </c:numCache>
            </c:numRef>
          </c:val>
          <c:extLst>
            <c:ext xmlns:c16="http://schemas.microsoft.com/office/drawing/2014/chart" uri="{C3380CC4-5D6E-409C-BE32-E72D297353CC}">
              <c16:uniqueId val="{00000001-3A51-46DC-8308-7BDA93D3B253}"/>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val>
            <c:numRef>
              <c:f>'GEST. JURIDICA_1'!$B$6:$B$8</c:f>
              <c:numCache>
                <c:formatCode>0.0%</c:formatCode>
                <c:ptCount val="3"/>
                <c:pt idx="0">
                  <c:v>0</c:v>
                </c:pt>
                <c:pt idx="1">
                  <c:v>0</c:v>
                </c:pt>
                <c:pt idx="2">
                  <c:v>0</c:v>
                </c:pt>
              </c:numCache>
            </c:numRef>
          </c:val>
          <c:extLst>
            <c:ext xmlns:c15="http://schemas.microsoft.com/office/drawing/2012/chart" uri="{02D57815-91ED-43cb-92C2-25804820EDAC}">
              <c15:filteredCategoryTitle>
                <c15:cat>
                  <c:strRef>
                    <c:extLst>
                      <c:ext uri="{02D57815-91ED-43cb-92C2-25804820EDAC}">
                        <c15:formulaRef>
                          <c15:sqref>'[7]2 PLANTEAMIENTO DE INFORME'!$A$6:$A$8</c15:sqref>
                        </c15:formulaRef>
                      </c:ext>
                    </c:extLst>
                    <c:strCache>
                      <c:ptCount val="3"/>
                      <c:pt idx="0">
                        <c:v>1 Reporte </c:v>
                      </c:pt>
                      <c:pt idx="1">
                        <c:v>2 Reporte</c:v>
                      </c:pt>
                      <c:pt idx="2">
                        <c:v>3 Reporte </c:v>
                      </c:pt>
                    </c:strCache>
                  </c:strRef>
                </c15:cat>
              </c15:filteredCategoryTitle>
            </c:ext>
            <c:ext xmlns:c16="http://schemas.microsoft.com/office/drawing/2014/chart" uri="{C3380CC4-5D6E-409C-BE32-E72D297353CC}">
              <c16:uniqueId val="{00000000-0FAB-4F3E-A017-7726D53CDFEB}"/>
            </c:ext>
          </c:extLst>
        </c:ser>
        <c:ser>
          <c:idx val="1"/>
          <c:order val="1"/>
          <c:tx>
            <c:v>PROGRAMADO</c:v>
          </c:tx>
          <c:spPr>
            <a:solidFill>
              <a:schemeClr val="accent2"/>
            </a:solidFill>
            <a:ln>
              <a:noFill/>
            </a:ln>
            <a:effectLst/>
            <a:sp3d/>
          </c:spPr>
          <c:invertIfNegative val="0"/>
          <c:val>
            <c:numRef>
              <c:f>'GEST. JURIDICA_1'!$C$6:$C$8</c:f>
              <c:numCache>
                <c:formatCode>0%</c:formatCode>
                <c:ptCount val="3"/>
                <c:pt idx="0">
                  <c:v>0</c:v>
                </c:pt>
                <c:pt idx="1">
                  <c:v>1</c:v>
                </c:pt>
                <c:pt idx="2">
                  <c:v>0</c:v>
                </c:pt>
              </c:numCache>
            </c:numRef>
          </c:val>
          <c:extLst>
            <c:ext xmlns:c15="http://schemas.microsoft.com/office/drawing/2012/chart" uri="{02D57815-91ED-43cb-92C2-25804820EDAC}">
              <c15:filteredCategoryTitle>
                <c15:cat>
                  <c:strRef>
                    <c:extLst>
                      <c:ext uri="{02D57815-91ED-43cb-92C2-25804820EDAC}">
                        <c15:formulaRef>
                          <c15:sqref>'[7]2 PLANTEAMIENTO DE INFORME'!$A$6:$A$8</c15:sqref>
                        </c15:formulaRef>
                      </c:ext>
                    </c:extLst>
                    <c:strCache>
                      <c:ptCount val="3"/>
                      <c:pt idx="0">
                        <c:v>1 Reporte </c:v>
                      </c:pt>
                      <c:pt idx="1">
                        <c:v>2 Reporte</c:v>
                      </c:pt>
                      <c:pt idx="2">
                        <c:v>3 Reporte </c:v>
                      </c:pt>
                    </c:strCache>
                  </c:strRef>
                </c15:cat>
              </c15:filteredCategoryTitle>
            </c:ext>
            <c:ext xmlns:c16="http://schemas.microsoft.com/office/drawing/2014/chart" uri="{C3380CC4-5D6E-409C-BE32-E72D297353CC}">
              <c16:uniqueId val="{00000001-0FAB-4F3E-A017-7726D53CDFEB}"/>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'GEST. JURIDICA_1'!$A$9</c:f>
              <c:strCache>
                <c:ptCount val="1"/>
                <c:pt idx="0">
                  <c:v>TOTAL EJECUTADO </c:v>
                </c:pt>
              </c:strCache>
            </c:strRef>
          </c:cat>
          <c:val>
            <c:numRef>
              <c:f>'GEST. JURIDICA_1'!$B$9</c:f>
              <c:numCache>
                <c:formatCode>0.00%</c:formatCode>
                <c:ptCount val="1"/>
                <c:pt idx="0">
                  <c:v>0</c:v>
                </c:pt>
              </c:numCache>
            </c:numRef>
          </c:val>
          <c:extLst>
            <c:ext xmlns:c16="http://schemas.microsoft.com/office/drawing/2014/chart" uri="{C3380CC4-5D6E-409C-BE32-E72D297353CC}">
              <c16:uniqueId val="{00000000-73F4-4680-B50C-FC2C2BAAC5F3}"/>
            </c:ext>
          </c:extLst>
        </c:ser>
        <c:ser>
          <c:idx val="1"/>
          <c:order val="1"/>
          <c:tx>
            <c:v>PROGRAMADO</c:v>
          </c:tx>
          <c:spPr>
            <a:solidFill>
              <a:schemeClr val="accent2"/>
            </a:solidFill>
            <a:ln>
              <a:noFill/>
            </a:ln>
            <a:effectLst/>
            <a:sp3d/>
          </c:spPr>
          <c:invertIfNegative val="0"/>
          <c:cat>
            <c:strRef>
              <c:f>'GEST. JURIDICA_1'!$A$9</c:f>
              <c:strCache>
                <c:ptCount val="1"/>
                <c:pt idx="0">
                  <c:v>TOTAL EJECUTADO </c:v>
                </c:pt>
              </c:strCache>
            </c:strRef>
          </c:cat>
          <c:val>
            <c:numRef>
              <c:f>'GEST. JURIDICA_1'!$C$9</c:f>
              <c:numCache>
                <c:formatCode>0%</c:formatCode>
                <c:ptCount val="1"/>
                <c:pt idx="0">
                  <c:v>1</c:v>
                </c:pt>
              </c:numCache>
            </c:numRef>
          </c:val>
          <c:extLst>
            <c:ext xmlns:c16="http://schemas.microsoft.com/office/drawing/2014/chart" uri="{C3380CC4-5D6E-409C-BE32-E72D297353CC}">
              <c16:uniqueId val="{00000001-73F4-4680-B50C-FC2C2BAAC5F3}"/>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val>
            <c:numRef>
              <c:f>GEST.CONTRACTUAL_1!$B$6:$B$8</c:f>
              <c:numCache>
                <c:formatCode>0.0%</c:formatCode>
                <c:ptCount val="3"/>
                <c:pt idx="0">
                  <c:v>0</c:v>
                </c:pt>
                <c:pt idx="1">
                  <c:v>0</c:v>
                </c:pt>
                <c:pt idx="2">
                  <c:v>0</c:v>
                </c:pt>
              </c:numCache>
            </c:numRef>
          </c:val>
          <c:extLst>
            <c:ext xmlns:c15="http://schemas.microsoft.com/office/drawing/2012/chart" uri="{02D57815-91ED-43cb-92C2-25804820EDAC}">
              <c15:filteredCategoryTitle>
                <c15:cat>
                  <c:strRef>
                    <c:extLst>
                      <c:ext uri="{02D57815-91ED-43cb-92C2-25804820EDAC}">
                        <c15:formulaRef>
                          <c15:sqref>'[7]2 PLANTEAMIENTO DE INFORME'!$A$6:$A$8</c15:sqref>
                        </c15:formulaRef>
                      </c:ext>
                    </c:extLst>
                    <c:strCache>
                      <c:ptCount val="3"/>
                      <c:pt idx="0">
                        <c:v>1 Reporte </c:v>
                      </c:pt>
                      <c:pt idx="1">
                        <c:v>2 Reporte</c:v>
                      </c:pt>
                      <c:pt idx="2">
                        <c:v>3 Reporte </c:v>
                      </c:pt>
                    </c:strCache>
                  </c:strRef>
                </c15:cat>
              </c15:filteredCategoryTitle>
            </c:ext>
            <c:ext xmlns:c16="http://schemas.microsoft.com/office/drawing/2014/chart" uri="{C3380CC4-5D6E-409C-BE32-E72D297353CC}">
              <c16:uniqueId val="{00000000-7BEB-4E5B-B10C-BF12FA0D67DA}"/>
            </c:ext>
          </c:extLst>
        </c:ser>
        <c:ser>
          <c:idx val="1"/>
          <c:order val="1"/>
          <c:tx>
            <c:v>PROGRAMADO</c:v>
          </c:tx>
          <c:spPr>
            <a:solidFill>
              <a:schemeClr val="accent2"/>
            </a:solidFill>
            <a:ln>
              <a:noFill/>
            </a:ln>
            <a:effectLst/>
            <a:sp3d/>
          </c:spPr>
          <c:invertIfNegative val="0"/>
          <c:val>
            <c:numRef>
              <c:f>GEST.CONTRACTUAL_1!$C$6:$C$8</c:f>
              <c:numCache>
                <c:formatCode>0%</c:formatCode>
                <c:ptCount val="3"/>
                <c:pt idx="0">
                  <c:v>0</c:v>
                </c:pt>
                <c:pt idx="1">
                  <c:v>1</c:v>
                </c:pt>
                <c:pt idx="2">
                  <c:v>0</c:v>
                </c:pt>
              </c:numCache>
            </c:numRef>
          </c:val>
          <c:extLst>
            <c:ext xmlns:c15="http://schemas.microsoft.com/office/drawing/2012/chart" uri="{02D57815-91ED-43cb-92C2-25804820EDAC}">
              <c15:filteredCategoryTitle>
                <c15:cat>
                  <c:strRef>
                    <c:extLst>
                      <c:ext uri="{02D57815-91ED-43cb-92C2-25804820EDAC}">
                        <c15:formulaRef>
                          <c15:sqref>'[7]2 PLANTEAMIENTO DE INFORME'!$A$6:$A$8</c15:sqref>
                        </c15:formulaRef>
                      </c:ext>
                    </c:extLst>
                    <c:strCache>
                      <c:ptCount val="3"/>
                      <c:pt idx="0">
                        <c:v>1 Reporte </c:v>
                      </c:pt>
                      <c:pt idx="1">
                        <c:v>2 Reporte</c:v>
                      </c:pt>
                      <c:pt idx="2">
                        <c:v>3 Reporte </c:v>
                      </c:pt>
                    </c:strCache>
                  </c:strRef>
                </c15:cat>
              </c15:filteredCategoryTitle>
            </c:ext>
            <c:ext xmlns:c16="http://schemas.microsoft.com/office/drawing/2014/chart" uri="{C3380CC4-5D6E-409C-BE32-E72D297353CC}">
              <c16:uniqueId val="{00000001-7BEB-4E5B-B10C-BF12FA0D67DA}"/>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GEST.CONTRACTUAL_1!$A$9</c:f>
              <c:strCache>
                <c:ptCount val="1"/>
                <c:pt idx="0">
                  <c:v>TOTAL EJECUTADO </c:v>
                </c:pt>
              </c:strCache>
            </c:strRef>
          </c:cat>
          <c:val>
            <c:numRef>
              <c:f>GEST.CONTRACTUAL_1!$B$9</c:f>
              <c:numCache>
                <c:formatCode>0.00%</c:formatCode>
                <c:ptCount val="1"/>
                <c:pt idx="0">
                  <c:v>0</c:v>
                </c:pt>
              </c:numCache>
            </c:numRef>
          </c:val>
          <c:extLst>
            <c:ext xmlns:c16="http://schemas.microsoft.com/office/drawing/2014/chart" uri="{C3380CC4-5D6E-409C-BE32-E72D297353CC}">
              <c16:uniqueId val="{00000000-720B-4EA1-9707-4C4B602B0A90}"/>
            </c:ext>
          </c:extLst>
        </c:ser>
        <c:ser>
          <c:idx val="1"/>
          <c:order val="1"/>
          <c:tx>
            <c:v>PROGRAMADO</c:v>
          </c:tx>
          <c:spPr>
            <a:solidFill>
              <a:schemeClr val="accent2"/>
            </a:solidFill>
            <a:ln>
              <a:noFill/>
            </a:ln>
            <a:effectLst/>
            <a:sp3d/>
          </c:spPr>
          <c:invertIfNegative val="0"/>
          <c:cat>
            <c:strRef>
              <c:f>GEST.CONTRACTUAL_1!$A$9</c:f>
              <c:strCache>
                <c:ptCount val="1"/>
                <c:pt idx="0">
                  <c:v>TOTAL EJECUTADO </c:v>
                </c:pt>
              </c:strCache>
            </c:strRef>
          </c:cat>
          <c:val>
            <c:numRef>
              <c:f>GEST.CONTRACTUAL_1!$C$9</c:f>
              <c:numCache>
                <c:formatCode>0%</c:formatCode>
                <c:ptCount val="1"/>
                <c:pt idx="0">
                  <c:v>1</c:v>
                </c:pt>
              </c:numCache>
            </c:numRef>
          </c:val>
          <c:extLst>
            <c:ext xmlns:c16="http://schemas.microsoft.com/office/drawing/2014/chart" uri="{C3380CC4-5D6E-409C-BE32-E72D297353CC}">
              <c16:uniqueId val="{00000001-720B-4EA1-9707-4C4B602B0A90}"/>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'[9]2 PLANTEAMIENTO DE INFORME'!$A$6:$A$8</c:f>
              <c:strCache>
                <c:ptCount val="3"/>
                <c:pt idx="0">
                  <c:v>1 Reporte </c:v>
                </c:pt>
                <c:pt idx="1">
                  <c:v>2 Reporte</c:v>
                </c:pt>
                <c:pt idx="2">
                  <c:v>3 Reporte </c:v>
                </c:pt>
              </c:strCache>
            </c:strRef>
          </c:cat>
          <c:val>
            <c:numRef>
              <c:f>ALMACEN_1!$B$6:$B$8</c:f>
              <c:numCache>
                <c:formatCode>0.0%</c:formatCode>
                <c:ptCount val="3"/>
                <c:pt idx="0">
                  <c:v>0</c:v>
                </c:pt>
                <c:pt idx="1">
                  <c:v>0</c:v>
                </c:pt>
                <c:pt idx="2">
                  <c:v>0</c:v>
                </c:pt>
              </c:numCache>
            </c:numRef>
          </c:val>
          <c:extLst>
            <c:ext xmlns:c16="http://schemas.microsoft.com/office/drawing/2014/chart" uri="{C3380CC4-5D6E-409C-BE32-E72D297353CC}">
              <c16:uniqueId val="{00000000-8B69-441C-B6BE-BFE4BAA97DB9}"/>
            </c:ext>
          </c:extLst>
        </c:ser>
        <c:ser>
          <c:idx val="1"/>
          <c:order val="1"/>
          <c:tx>
            <c:v>PROGRAMADO</c:v>
          </c:tx>
          <c:spPr>
            <a:solidFill>
              <a:schemeClr val="accent2"/>
            </a:solidFill>
            <a:ln>
              <a:noFill/>
            </a:ln>
            <a:effectLst/>
            <a:sp3d/>
          </c:spPr>
          <c:invertIfNegative val="0"/>
          <c:cat>
            <c:strRef>
              <c:f>'[9]2 PLANTEAMIENTO DE INFORME'!$A$6:$A$8</c:f>
              <c:strCache>
                <c:ptCount val="3"/>
                <c:pt idx="0">
                  <c:v>1 Reporte </c:v>
                </c:pt>
                <c:pt idx="1">
                  <c:v>2 Reporte</c:v>
                </c:pt>
                <c:pt idx="2">
                  <c:v>3 Reporte </c:v>
                </c:pt>
              </c:strCache>
            </c:strRef>
          </c:cat>
          <c:val>
            <c:numRef>
              <c:f>ALMACEN_1!$C$6:$C$8</c:f>
              <c:numCache>
                <c:formatCode>0.0%</c:formatCode>
                <c:ptCount val="3"/>
                <c:pt idx="0">
                  <c:v>0.16600000000000001</c:v>
                </c:pt>
                <c:pt idx="1">
                  <c:v>0.16600000000000001</c:v>
                </c:pt>
                <c:pt idx="2">
                  <c:v>0.66600000000000004</c:v>
                </c:pt>
              </c:numCache>
            </c:numRef>
          </c:val>
          <c:extLst>
            <c:ext xmlns:c16="http://schemas.microsoft.com/office/drawing/2014/chart" uri="{C3380CC4-5D6E-409C-BE32-E72D297353CC}">
              <c16:uniqueId val="{00000001-8B69-441C-B6BE-BFE4BAA97DB9}"/>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'[9]2 PLANTEAMIENTO DE INFORME'!$A$9</c:f>
              <c:strCache>
                <c:ptCount val="1"/>
                <c:pt idx="0">
                  <c:v>TOTAL EJECUTADO </c:v>
                </c:pt>
              </c:strCache>
            </c:strRef>
          </c:cat>
          <c:val>
            <c:numRef>
              <c:f>ALMACEN_1!$B$9</c:f>
              <c:numCache>
                <c:formatCode>0%</c:formatCode>
                <c:ptCount val="1"/>
                <c:pt idx="0">
                  <c:v>0</c:v>
                </c:pt>
              </c:numCache>
            </c:numRef>
          </c:val>
          <c:extLst>
            <c:ext xmlns:c16="http://schemas.microsoft.com/office/drawing/2014/chart" uri="{C3380CC4-5D6E-409C-BE32-E72D297353CC}">
              <c16:uniqueId val="{00000000-91BF-458D-A82C-9AAB1B9CFE60}"/>
            </c:ext>
          </c:extLst>
        </c:ser>
        <c:ser>
          <c:idx val="1"/>
          <c:order val="1"/>
          <c:tx>
            <c:v>PROGRAMADO</c:v>
          </c:tx>
          <c:spPr>
            <a:solidFill>
              <a:schemeClr val="accent2"/>
            </a:solidFill>
            <a:ln>
              <a:noFill/>
            </a:ln>
            <a:effectLst/>
            <a:sp3d/>
          </c:spPr>
          <c:invertIfNegative val="0"/>
          <c:cat>
            <c:strRef>
              <c:f>'[9]2 PLANTEAMIENTO DE INFORME'!$A$9</c:f>
              <c:strCache>
                <c:ptCount val="1"/>
                <c:pt idx="0">
                  <c:v>TOTAL EJECUTADO </c:v>
                </c:pt>
              </c:strCache>
            </c:strRef>
          </c:cat>
          <c:val>
            <c:numRef>
              <c:f>ALMACEN_1!$C$9</c:f>
              <c:numCache>
                <c:formatCode>0%</c:formatCode>
                <c:ptCount val="1"/>
                <c:pt idx="0">
                  <c:v>1</c:v>
                </c:pt>
              </c:numCache>
            </c:numRef>
          </c:val>
          <c:extLst>
            <c:ext xmlns:c16="http://schemas.microsoft.com/office/drawing/2014/chart" uri="{C3380CC4-5D6E-409C-BE32-E72D297353CC}">
              <c16:uniqueId val="{00000001-91BF-458D-A82C-9AAB1B9CFE60}"/>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COMERCIAL_1!$B$5</c:f>
              <c:strCache>
                <c:ptCount val="1"/>
                <c:pt idx="0">
                  <c:v>% EJECUTADO</c:v>
                </c:pt>
              </c:strCache>
            </c:strRef>
          </c:tx>
          <c:spPr>
            <a:solidFill>
              <a:schemeClr val="accent1"/>
            </a:solidFill>
            <a:ln>
              <a:noFill/>
            </a:ln>
            <a:effectLst/>
            <a:sp3d/>
          </c:spPr>
          <c:invertIfNegative val="0"/>
          <c:cat>
            <c:strRef>
              <c:f>[10]INFORME!$A$6:$A$8</c:f>
              <c:strCache>
                <c:ptCount val="3"/>
                <c:pt idx="0">
                  <c:v>1 Reporte </c:v>
                </c:pt>
                <c:pt idx="1">
                  <c:v>2 Reporte</c:v>
                </c:pt>
                <c:pt idx="2">
                  <c:v>3 Reporte </c:v>
                </c:pt>
              </c:strCache>
            </c:strRef>
          </c:cat>
          <c:val>
            <c:numRef>
              <c:f>COMERCIAL_1!$B$6:$B$8</c:f>
              <c:numCache>
                <c:formatCode>0.0%</c:formatCode>
                <c:ptCount val="3"/>
                <c:pt idx="0">
                  <c:v>0</c:v>
                </c:pt>
                <c:pt idx="1">
                  <c:v>0</c:v>
                </c:pt>
                <c:pt idx="2">
                  <c:v>0</c:v>
                </c:pt>
              </c:numCache>
            </c:numRef>
          </c:val>
          <c:extLst>
            <c:ext xmlns:c16="http://schemas.microsoft.com/office/drawing/2014/chart" uri="{C3380CC4-5D6E-409C-BE32-E72D297353CC}">
              <c16:uniqueId val="{00000000-5BFB-46DA-AC32-F0FB9D6C3753}"/>
            </c:ext>
          </c:extLst>
        </c:ser>
        <c:ser>
          <c:idx val="1"/>
          <c:order val="1"/>
          <c:tx>
            <c:strRef>
              <c:f>COMERCIAL_1!$C$5</c:f>
              <c:strCache>
                <c:ptCount val="1"/>
                <c:pt idx="0">
                  <c:v>% PROGRAMADO</c:v>
                </c:pt>
              </c:strCache>
            </c:strRef>
          </c:tx>
          <c:spPr>
            <a:solidFill>
              <a:schemeClr val="accent2"/>
            </a:solidFill>
            <a:ln>
              <a:noFill/>
            </a:ln>
            <a:effectLst/>
            <a:sp3d/>
          </c:spPr>
          <c:invertIfNegative val="0"/>
          <c:cat>
            <c:strRef>
              <c:f>[10]INFORME!$A$6:$A$8</c:f>
              <c:strCache>
                <c:ptCount val="3"/>
                <c:pt idx="0">
                  <c:v>1 Reporte </c:v>
                </c:pt>
                <c:pt idx="1">
                  <c:v>2 Reporte</c:v>
                </c:pt>
                <c:pt idx="2">
                  <c:v>3 Reporte </c:v>
                </c:pt>
              </c:strCache>
            </c:strRef>
          </c:cat>
          <c:val>
            <c:numRef>
              <c:f>COMERCIAL_1!$C$6:$C$8</c:f>
              <c:numCache>
                <c:formatCode>0%</c:formatCode>
                <c:ptCount val="3"/>
                <c:pt idx="0">
                  <c:v>0.33200000000000002</c:v>
                </c:pt>
                <c:pt idx="1">
                  <c:v>0.33200000000000002</c:v>
                </c:pt>
                <c:pt idx="2">
                  <c:v>0.33600000000000002</c:v>
                </c:pt>
              </c:numCache>
            </c:numRef>
          </c:val>
          <c:extLst>
            <c:ext xmlns:c16="http://schemas.microsoft.com/office/drawing/2014/chart" uri="{C3380CC4-5D6E-409C-BE32-E72D297353CC}">
              <c16:uniqueId val="{00000001-5BFB-46DA-AC32-F0FB9D6C3753}"/>
            </c:ext>
          </c:extLst>
        </c:ser>
        <c:dLbls>
          <c:showLegendKey val="0"/>
          <c:showVal val="0"/>
          <c:showCatName val="0"/>
          <c:showSerName val="0"/>
          <c:showPercent val="0"/>
          <c:showBubbleSize val="0"/>
        </c:dLbls>
        <c:gapWidth val="150"/>
        <c:shape val="box"/>
        <c:axId val="358728752"/>
        <c:axId val="358729928"/>
        <c:axId val="0"/>
      </c:bar3DChart>
      <c:catAx>
        <c:axId val="358728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8729928"/>
        <c:crosses val="autoZero"/>
        <c:auto val="1"/>
        <c:lblAlgn val="ctr"/>
        <c:lblOffset val="100"/>
        <c:noMultiLvlLbl val="0"/>
      </c:catAx>
      <c:valAx>
        <c:axId val="3587299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8728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[10]INFORME!$A$9</c:f>
              <c:strCache>
                <c:ptCount val="1"/>
                <c:pt idx="0">
                  <c:v>TOTAL EJECUTADO </c:v>
                </c:pt>
              </c:strCache>
            </c:strRef>
          </c:cat>
          <c:val>
            <c:numRef>
              <c:f>COMERCIAL_1!$B$9</c:f>
              <c:numCache>
                <c:formatCode>0.00%</c:formatCode>
                <c:ptCount val="1"/>
                <c:pt idx="0">
                  <c:v>0</c:v>
                </c:pt>
              </c:numCache>
            </c:numRef>
          </c:val>
          <c:extLst>
            <c:ext xmlns:c16="http://schemas.microsoft.com/office/drawing/2014/chart" uri="{C3380CC4-5D6E-409C-BE32-E72D297353CC}">
              <c16:uniqueId val="{00000000-69F4-448D-AB64-B7006A565290}"/>
            </c:ext>
          </c:extLst>
        </c:ser>
        <c:ser>
          <c:idx val="1"/>
          <c:order val="1"/>
          <c:tx>
            <c:v>ACUMULADO</c:v>
          </c:tx>
          <c:spPr>
            <a:solidFill>
              <a:schemeClr val="accent2"/>
            </a:solidFill>
            <a:ln>
              <a:noFill/>
            </a:ln>
            <a:effectLst/>
            <a:sp3d/>
          </c:spPr>
          <c:invertIfNegative val="0"/>
          <c:cat>
            <c:strRef>
              <c:f>[10]INFORME!$A$9</c:f>
              <c:strCache>
                <c:ptCount val="1"/>
                <c:pt idx="0">
                  <c:v>TOTAL EJECUTADO </c:v>
                </c:pt>
              </c:strCache>
            </c:strRef>
          </c:cat>
          <c:val>
            <c:numRef>
              <c:f>COMERCIAL_1!$C$9</c:f>
              <c:numCache>
                <c:formatCode>0%</c:formatCode>
                <c:ptCount val="1"/>
                <c:pt idx="0">
                  <c:v>1</c:v>
                </c:pt>
              </c:numCache>
            </c:numRef>
          </c:val>
          <c:extLst>
            <c:ext xmlns:c16="http://schemas.microsoft.com/office/drawing/2014/chart" uri="{C3380CC4-5D6E-409C-BE32-E72D297353CC}">
              <c16:uniqueId val="{00000001-69F4-448D-AB64-B7006A565290}"/>
            </c:ext>
          </c:extLst>
        </c:ser>
        <c:dLbls>
          <c:showLegendKey val="0"/>
          <c:showVal val="0"/>
          <c:showCatName val="0"/>
          <c:showSerName val="0"/>
          <c:showPercent val="0"/>
          <c:showBubbleSize val="0"/>
        </c:dLbls>
        <c:gapWidth val="150"/>
        <c:shape val="box"/>
        <c:axId val="358731496"/>
        <c:axId val="358732280"/>
        <c:axId val="0"/>
      </c:bar3DChart>
      <c:catAx>
        <c:axId val="358731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8732280"/>
        <c:crosses val="autoZero"/>
        <c:auto val="1"/>
        <c:lblAlgn val="ctr"/>
        <c:lblOffset val="100"/>
        <c:noMultiLvlLbl val="0"/>
      </c:catAx>
      <c:valAx>
        <c:axId val="358732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8731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INFORME'!$A$6:$A$8</c:f>
              <c:strCache>
                <c:ptCount val="3"/>
                <c:pt idx="0">
                  <c:v>1 Reporte </c:v>
                </c:pt>
                <c:pt idx="1">
                  <c:v>2 Reporte</c:v>
                </c:pt>
                <c:pt idx="2">
                  <c:v>3 Reporte </c:v>
                </c:pt>
              </c:strCache>
            </c:strRef>
          </c:cat>
          <c:val>
            <c:numRef>
              <c:f>'GEST. ATENC.CIUDADANO_1'!$B$6:$B$8</c:f>
              <c:numCache>
                <c:formatCode>0.0%</c:formatCode>
                <c:ptCount val="3"/>
                <c:pt idx="0">
                  <c:v>0</c:v>
                </c:pt>
                <c:pt idx="1">
                  <c:v>0</c:v>
                </c:pt>
                <c:pt idx="2">
                  <c:v>0</c:v>
                </c:pt>
              </c:numCache>
            </c:numRef>
          </c:val>
          <c:extLst>
            <c:ext xmlns:c16="http://schemas.microsoft.com/office/drawing/2014/chart" uri="{C3380CC4-5D6E-409C-BE32-E72D297353CC}">
              <c16:uniqueId val="{00000000-AD95-4296-B771-B4168C2D8A0D}"/>
            </c:ext>
          </c:extLst>
        </c:ser>
        <c:ser>
          <c:idx val="1"/>
          <c:order val="1"/>
          <c:tx>
            <c:v>PROGRAMADO</c:v>
          </c:tx>
          <c:spPr>
            <a:solidFill>
              <a:schemeClr val="accent2"/>
            </a:solidFill>
            <a:ln>
              <a:noFill/>
            </a:ln>
            <a:effectLst/>
            <a:sp3d/>
          </c:spPr>
          <c:invertIfNegative val="0"/>
          <c:cat>
            <c:strRef>
              <c:f>'[6]2 PLANTEAMIENTO DE INFORME'!$A$6:$A$8</c:f>
              <c:strCache>
                <c:ptCount val="3"/>
                <c:pt idx="0">
                  <c:v>1 Reporte </c:v>
                </c:pt>
                <c:pt idx="1">
                  <c:v>2 Reporte</c:v>
                </c:pt>
                <c:pt idx="2">
                  <c:v>3 Reporte </c:v>
                </c:pt>
              </c:strCache>
            </c:strRef>
          </c:cat>
          <c:val>
            <c:numRef>
              <c:f>'GEST. ATENC.CIUDADANO_1'!$C$6:$C$8</c:f>
              <c:numCache>
                <c:formatCode>0%</c:formatCode>
                <c:ptCount val="3"/>
                <c:pt idx="0">
                  <c:v>0.33200000000000002</c:v>
                </c:pt>
                <c:pt idx="1">
                  <c:v>0.33200000000000002</c:v>
                </c:pt>
                <c:pt idx="2">
                  <c:v>0.33600000000000002</c:v>
                </c:pt>
              </c:numCache>
            </c:numRef>
          </c:val>
          <c:extLst>
            <c:ext xmlns:c16="http://schemas.microsoft.com/office/drawing/2014/chart" uri="{C3380CC4-5D6E-409C-BE32-E72D297353CC}">
              <c16:uniqueId val="{00000001-AD95-4296-B771-B4168C2D8A0D}"/>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INFORME'!$A$9</c:f>
              <c:strCache>
                <c:ptCount val="1"/>
                <c:pt idx="0">
                  <c:v>TOTAL EJECUTADO </c:v>
                </c:pt>
              </c:strCache>
            </c:strRef>
          </c:cat>
          <c:val>
            <c:numRef>
              <c:f>'GEST. ATENC.CIUDADANO_1'!$B$9</c:f>
              <c:numCache>
                <c:formatCode>0.00%</c:formatCode>
                <c:ptCount val="1"/>
                <c:pt idx="0">
                  <c:v>0</c:v>
                </c:pt>
              </c:numCache>
            </c:numRef>
          </c:val>
          <c:extLst>
            <c:ext xmlns:c16="http://schemas.microsoft.com/office/drawing/2014/chart" uri="{C3380CC4-5D6E-409C-BE32-E72D297353CC}">
              <c16:uniqueId val="{00000000-71B6-4F3E-A731-F6BCBD81C3B9}"/>
            </c:ext>
          </c:extLst>
        </c:ser>
        <c:ser>
          <c:idx val="1"/>
          <c:order val="1"/>
          <c:tx>
            <c:v>PROGRAMADO</c:v>
          </c:tx>
          <c:spPr>
            <a:solidFill>
              <a:schemeClr val="accent2"/>
            </a:solidFill>
            <a:ln>
              <a:noFill/>
            </a:ln>
            <a:effectLst/>
            <a:sp3d/>
          </c:spPr>
          <c:invertIfNegative val="0"/>
          <c:cat>
            <c:strRef>
              <c:f>'[6]2 PLANTEAMIENTO DE INFORME'!$A$9</c:f>
              <c:strCache>
                <c:ptCount val="1"/>
                <c:pt idx="0">
                  <c:v>TOTAL EJECUTADO </c:v>
                </c:pt>
              </c:strCache>
            </c:strRef>
          </c:cat>
          <c:val>
            <c:numRef>
              <c:f>'GEST. ATENC.CIUDADANO_1'!$C$9</c:f>
              <c:numCache>
                <c:formatCode>0%</c:formatCode>
                <c:ptCount val="1"/>
                <c:pt idx="0">
                  <c:v>1</c:v>
                </c:pt>
              </c:numCache>
            </c:numRef>
          </c:val>
          <c:extLst>
            <c:ext xmlns:c16="http://schemas.microsoft.com/office/drawing/2014/chart" uri="{C3380CC4-5D6E-409C-BE32-E72D297353CC}">
              <c16:uniqueId val="{00000001-71B6-4F3E-A731-F6BCBD81C3B9}"/>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INFORME'!$A$6:$A$8</c:f>
              <c:strCache>
                <c:ptCount val="3"/>
                <c:pt idx="0">
                  <c:v>1 Reporte </c:v>
                </c:pt>
                <c:pt idx="1">
                  <c:v>2 Reporte</c:v>
                </c:pt>
                <c:pt idx="2">
                  <c:v>3 Reporte </c:v>
                </c:pt>
              </c:strCache>
            </c:strRef>
          </c:cat>
          <c:val>
            <c:numRef>
              <c:f>'GEST. DISCIPLINARIA_1'!$B$6:$B$8</c:f>
              <c:numCache>
                <c:formatCode>0.0%</c:formatCode>
                <c:ptCount val="3"/>
                <c:pt idx="0">
                  <c:v>0</c:v>
                </c:pt>
                <c:pt idx="1">
                  <c:v>0</c:v>
                </c:pt>
                <c:pt idx="2">
                  <c:v>0</c:v>
                </c:pt>
              </c:numCache>
            </c:numRef>
          </c:val>
          <c:extLst>
            <c:ext xmlns:c16="http://schemas.microsoft.com/office/drawing/2014/chart" uri="{C3380CC4-5D6E-409C-BE32-E72D297353CC}">
              <c16:uniqueId val="{00000000-9B4E-43C2-BA95-21BBE737BECF}"/>
            </c:ext>
          </c:extLst>
        </c:ser>
        <c:ser>
          <c:idx val="1"/>
          <c:order val="1"/>
          <c:tx>
            <c:v>PROGRAMADO</c:v>
          </c:tx>
          <c:spPr>
            <a:solidFill>
              <a:schemeClr val="accent2"/>
            </a:solidFill>
            <a:ln>
              <a:noFill/>
            </a:ln>
            <a:effectLst/>
            <a:sp3d/>
          </c:spPr>
          <c:invertIfNegative val="0"/>
          <c:cat>
            <c:strRef>
              <c:f>'[6]2 PLANTEAMIENTO DE INFORME'!$A$6:$A$8</c:f>
              <c:strCache>
                <c:ptCount val="3"/>
                <c:pt idx="0">
                  <c:v>1 Reporte </c:v>
                </c:pt>
                <c:pt idx="1">
                  <c:v>2 Reporte</c:v>
                </c:pt>
                <c:pt idx="2">
                  <c:v>3 Reporte </c:v>
                </c:pt>
              </c:strCache>
            </c:strRef>
          </c:cat>
          <c:val>
            <c:numRef>
              <c:f>'GEST. DISCIPLINARIA_1'!$C$6:$C$8</c:f>
              <c:numCache>
                <c:formatCode>0%</c:formatCode>
                <c:ptCount val="3"/>
                <c:pt idx="0">
                  <c:v>0</c:v>
                </c:pt>
                <c:pt idx="1">
                  <c:v>1</c:v>
                </c:pt>
                <c:pt idx="2">
                  <c:v>0</c:v>
                </c:pt>
              </c:numCache>
            </c:numRef>
          </c:val>
          <c:extLst>
            <c:ext xmlns:c16="http://schemas.microsoft.com/office/drawing/2014/chart" uri="{C3380CC4-5D6E-409C-BE32-E72D297353CC}">
              <c16:uniqueId val="{00000001-9B4E-43C2-BA95-21BBE737BECF}"/>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INFORME'!$A$9</c:f>
              <c:strCache>
                <c:ptCount val="1"/>
                <c:pt idx="0">
                  <c:v>TOTAL EJECUTADO </c:v>
                </c:pt>
              </c:strCache>
            </c:strRef>
          </c:cat>
          <c:val>
            <c:numRef>
              <c:f>'GEST. DISCIPLINARIA_1'!$B$9</c:f>
              <c:numCache>
                <c:formatCode>0.00%</c:formatCode>
                <c:ptCount val="1"/>
                <c:pt idx="0">
                  <c:v>0</c:v>
                </c:pt>
              </c:numCache>
            </c:numRef>
          </c:val>
          <c:extLst>
            <c:ext xmlns:c16="http://schemas.microsoft.com/office/drawing/2014/chart" uri="{C3380CC4-5D6E-409C-BE32-E72D297353CC}">
              <c16:uniqueId val="{00000000-341A-4FC9-B4A3-8D5DF2834A7B}"/>
            </c:ext>
          </c:extLst>
        </c:ser>
        <c:ser>
          <c:idx val="1"/>
          <c:order val="1"/>
          <c:tx>
            <c:v>PROGRAMADO</c:v>
          </c:tx>
          <c:spPr>
            <a:solidFill>
              <a:schemeClr val="accent2"/>
            </a:solidFill>
            <a:ln>
              <a:noFill/>
            </a:ln>
            <a:effectLst/>
            <a:sp3d/>
          </c:spPr>
          <c:invertIfNegative val="0"/>
          <c:cat>
            <c:strRef>
              <c:f>'[6]2 PLANTEAMIENTO DE INFORME'!$A$9</c:f>
              <c:strCache>
                <c:ptCount val="1"/>
                <c:pt idx="0">
                  <c:v>TOTAL EJECUTADO </c:v>
                </c:pt>
              </c:strCache>
            </c:strRef>
          </c:cat>
          <c:val>
            <c:numRef>
              <c:f>'GEST. DISCIPLINARIA_1'!$C$9</c:f>
              <c:numCache>
                <c:formatCode>0%</c:formatCode>
                <c:ptCount val="1"/>
                <c:pt idx="0">
                  <c:v>1</c:v>
                </c:pt>
              </c:numCache>
            </c:numRef>
          </c:val>
          <c:extLst>
            <c:ext xmlns:c16="http://schemas.microsoft.com/office/drawing/2014/chart" uri="{C3380CC4-5D6E-409C-BE32-E72D297353CC}">
              <c16:uniqueId val="{00000001-341A-4FC9-B4A3-8D5DF2834A7B}"/>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INFORME'!$A$6:$A$8</c:f>
              <c:strCache>
                <c:ptCount val="3"/>
                <c:pt idx="0">
                  <c:v>1 Reporte </c:v>
                </c:pt>
                <c:pt idx="1">
                  <c:v>2 Reporte</c:v>
                </c:pt>
                <c:pt idx="2">
                  <c:v>3 Reporte </c:v>
                </c:pt>
              </c:strCache>
            </c:strRef>
          </c:cat>
          <c:val>
            <c:numRef>
              <c:f>'GEST. DISCIPLINARIA_2'!$B$6:$B$8</c:f>
              <c:numCache>
                <c:formatCode>0.0%</c:formatCode>
                <c:ptCount val="3"/>
                <c:pt idx="0">
                  <c:v>0</c:v>
                </c:pt>
                <c:pt idx="1">
                  <c:v>0</c:v>
                </c:pt>
                <c:pt idx="2">
                  <c:v>0</c:v>
                </c:pt>
              </c:numCache>
            </c:numRef>
          </c:val>
          <c:extLst>
            <c:ext xmlns:c16="http://schemas.microsoft.com/office/drawing/2014/chart" uri="{C3380CC4-5D6E-409C-BE32-E72D297353CC}">
              <c16:uniqueId val="{00000000-0E9C-4631-8757-873A96329C01}"/>
            </c:ext>
          </c:extLst>
        </c:ser>
        <c:ser>
          <c:idx val="1"/>
          <c:order val="1"/>
          <c:tx>
            <c:v>PROGRAMADO</c:v>
          </c:tx>
          <c:spPr>
            <a:solidFill>
              <a:schemeClr val="accent2"/>
            </a:solidFill>
            <a:ln>
              <a:noFill/>
            </a:ln>
            <a:effectLst/>
            <a:sp3d/>
          </c:spPr>
          <c:invertIfNegative val="0"/>
          <c:cat>
            <c:strRef>
              <c:f>'[6]2 PLANTEAMIENTO DE INFORME'!$A$6:$A$8</c:f>
              <c:strCache>
                <c:ptCount val="3"/>
                <c:pt idx="0">
                  <c:v>1 Reporte </c:v>
                </c:pt>
                <c:pt idx="1">
                  <c:v>2 Reporte</c:v>
                </c:pt>
                <c:pt idx="2">
                  <c:v>3 Reporte </c:v>
                </c:pt>
              </c:strCache>
            </c:strRef>
          </c:cat>
          <c:val>
            <c:numRef>
              <c:f>'GEST. DISCIPLINARIA_2'!$C$6:$C$8</c:f>
              <c:numCache>
                <c:formatCode>0%</c:formatCode>
                <c:ptCount val="3"/>
                <c:pt idx="0">
                  <c:v>0</c:v>
                </c:pt>
                <c:pt idx="1">
                  <c:v>0.5</c:v>
                </c:pt>
                <c:pt idx="2">
                  <c:v>0.5</c:v>
                </c:pt>
              </c:numCache>
            </c:numRef>
          </c:val>
          <c:extLst>
            <c:ext xmlns:c16="http://schemas.microsoft.com/office/drawing/2014/chart" uri="{C3380CC4-5D6E-409C-BE32-E72D297353CC}">
              <c16:uniqueId val="{00000001-0E9C-4631-8757-873A96329C01}"/>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INFORME'!$A$9</c:f>
              <c:strCache>
                <c:ptCount val="1"/>
                <c:pt idx="0">
                  <c:v>TOTAL EJECUTADO </c:v>
                </c:pt>
              </c:strCache>
            </c:strRef>
          </c:cat>
          <c:val>
            <c:numRef>
              <c:f>'GEST. DISCIPLINARIA_2'!$B$9</c:f>
              <c:numCache>
                <c:formatCode>0.00%</c:formatCode>
                <c:ptCount val="1"/>
                <c:pt idx="0">
                  <c:v>0</c:v>
                </c:pt>
              </c:numCache>
            </c:numRef>
          </c:val>
          <c:extLst>
            <c:ext xmlns:c16="http://schemas.microsoft.com/office/drawing/2014/chart" uri="{C3380CC4-5D6E-409C-BE32-E72D297353CC}">
              <c16:uniqueId val="{00000000-32EE-4903-8A5D-8B07815F0541}"/>
            </c:ext>
          </c:extLst>
        </c:ser>
        <c:ser>
          <c:idx val="1"/>
          <c:order val="1"/>
          <c:tx>
            <c:v>PROGRAMADO</c:v>
          </c:tx>
          <c:spPr>
            <a:solidFill>
              <a:schemeClr val="accent2"/>
            </a:solidFill>
            <a:ln>
              <a:noFill/>
            </a:ln>
            <a:effectLst/>
            <a:sp3d/>
          </c:spPr>
          <c:invertIfNegative val="0"/>
          <c:cat>
            <c:strRef>
              <c:f>'[6]2 PLANTEAMIENTO DE INFORME'!$A$9</c:f>
              <c:strCache>
                <c:ptCount val="1"/>
                <c:pt idx="0">
                  <c:v>TOTAL EJECUTADO </c:v>
                </c:pt>
              </c:strCache>
            </c:strRef>
          </c:cat>
          <c:val>
            <c:numRef>
              <c:f>'GEST. DISCIPLINARIA_2'!$C$9</c:f>
              <c:numCache>
                <c:formatCode>0%</c:formatCode>
                <c:ptCount val="1"/>
                <c:pt idx="0">
                  <c:v>1</c:v>
                </c:pt>
              </c:numCache>
            </c:numRef>
          </c:val>
          <c:extLst>
            <c:ext xmlns:c16="http://schemas.microsoft.com/office/drawing/2014/chart" uri="{C3380CC4-5D6E-409C-BE32-E72D297353CC}">
              <c16:uniqueId val="{00000001-32EE-4903-8A5D-8B07815F0541}"/>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extLst>
                <c:ext xmlns:c15="http://schemas.microsoft.com/office/drawing/2012/chart" uri="{02D57815-91ED-43cb-92C2-25804820EDAC}">
                  <c15:fullRef>
                    <c15:sqref>'[6]2 PLANTEAMIENTO DE INFORME'!$A$6:$A$8</c15:sqref>
                  </c15:fullRef>
                </c:ext>
              </c:extLst>
              <c:f>'[6]2 PLANTEAMIENTO DE INFORME'!$A$6:$A$8</c:f>
              <c:strCache>
                <c:ptCount val="3"/>
                <c:pt idx="0">
                  <c:v>1 Reporte </c:v>
                </c:pt>
                <c:pt idx="1">
                  <c:v>2 Reporte</c:v>
                </c:pt>
                <c:pt idx="2">
                  <c:v>3 Reporte </c:v>
                </c:pt>
              </c:strCache>
            </c:strRef>
          </c:cat>
          <c:val>
            <c:numRef>
              <c:extLst>
                <c:ext xmlns:c15="http://schemas.microsoft.com/office/drawing/2012/chart" uri="{02D57815-91ED-43cb-92C2-25804820EDAC}">
                  <c15:fullRef>
                    <c15:sqref>'GES. FINANZAS PUBLICAS_1'!$B$6:$B$9</c15:sqref>
                  </c15:fullRef>
                </c:ext>
              </c:extLst>
              <c:f>'GES. FINANZAS PUBLICAS_1'!$B$6:$B$8</c:f>
              <c:numCache>
                <c:formatCode>0.0%</c:formatCode>
                <c:ptCount val="3"/>
                <c:pt idx="0">
                  <c:v>0</c:v>
                </c:pt>
                <c:pt idx="1">
                  <c:v>0</c:v>
                </c:pt>
                <c:pt idx="2">
                  <c:v>0</c:v>
                </c:pt>
              </c:numCache>
            </c:numRef>
          </c:val>
          <c:extLst>
            <c:ext xmlns:c16="http://schemas.microsoft.com/office/drawing/2014/chart" uri="{C3380CC4-5D6E-409C-BE32-E72D297353CC}">
              <c16:uniqueId val="{00000000-A5DC-4979-AB37-11E3C9775884}"/>
            </c:ext>
          </c:extLst>
        </c:ser>
        <c:ser>
          <c:idx val="1"/>
          <c:order val="1"/>
          <c:tx>
            <c:v>PROGRAMADO</c:v>
          </c:tx>
          <c:spPr>
            <a:solidFill>
              <a:schemeClr val="accent2"/>
            </a:solidFill>
            <a:ln>
              <a:noFill/>
            </a:ln>
            <a:effectLst/>
            <a:sp3d/>
          </c:spPr>
          <c:invertIfNegative val="0"/>
          <c:cat>
            <c:strRef>
              <c:extLst>
                <c:ext xmlns:c15="http://schemas.microsoft.com/office/drawing/2012/chart" uri="{02D57815-91ED-43cb-92C2-25804820EDAC}">
                  <c15:fullRef>
                    <c15:sqref>'[6]2 PLANTEAMIENTO DE INFORME'!$A$6:$A$8</c15:sqref>
                  </c15:fullRef>
                </c:ext>
              </c:extLst>
              <c:f>'[6]2 PLANTEAMIENTO DE INFORME'!$A$6:$A$8</c:f>
              <c:strCache>
                <c:ptCount val="3"/>
                <c:pt idx="0">
                  <c:v>1 Reporte </c:v>
                </c:pt>
                <c:pt idx="1">
                  <c:v>2 Reporte</c:v>
                </c:pt>
                <c:pt idx="2">
                  <c:v>3 Reporte </c:v>
                </c:pt>
              </c:strCache>
            </c:strRef>
          </c:cat>
          <c:val>
            <c:numRef>
              <c:extLst>
                <c:ext xmlns:c15="http://schemas.microsoft.com/office/drawing/2012/chart" uri="{02D57815-91ED-43cb-92C2-25804820EDAC}">
                  <c15:fullRef>
                    <c15:sqref>'GES. FINANZAS PUBLICAS_1'!$C$6:$C$8</c15:sqref>
                  </c15:fullRef>
                </c:ext>
              </c:extLst>
              <c:f>'GES. FINANZAS PUBLICAS_1'!$C$6:$C$8</c:f>
              <c:numCache>
                <c:formatCode>0%</c:formatCode>
                <c:ptCount val="3"/>
                <c:pt idx="0">
                  <c:v>0.25</c:v>
                </c:pt>
                <c:pt idx="1">
                  <c:v>0.25</c:v>
                </c:pt>
                <c:pt idx="2">
                  <c:v>0.5</c:v>
                </c:pt>
              </c:numCache>
            </c:numRef>
          </c:val>
          <c:extLst>
            <c:ext xmlns:c16="http://schemas.microsoft.com/office/drawing/2014/chart" uri="{C3380CC4-5D6E-409C-BE32-E72D297353CC}">
              <c16:uniqueId val="{00000001-A5DC-4979-AB37-11E3C9775884}"/>
            </c:ext>
          </c:extLst>
        </c:ser>
        <c:dLbls>
          <c:showLegendKey val="0"/>
          <c:showVal val="0"/>
          <c:showCatName val="0"/>
          <c:showSerName val="0"/>
          <c:showPercent val="0"/>
          <c:showBubbleSize val="0"/>
        </c:dLbls>
        <c:gapWidth val="150"/>
        <c:shape val="box"/>
        <c:axId val="436446544"/>
        <c:axId val="436446936"/>
        <c:axId val="0"/>
      </c:bar3DChart>
      <c:catAx>
        <c:axId val="436446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936"/>
        <c:crosses val="autoZero"/>
        <c:auto val="1"/>
        <c:lblAlgn val="ctr"/>
        <c:lblOffset val="100"/>
        <c:noMultiLvlLbl val="0"/>
      </c:catAx>
      <c:valAx>
        <c:axId val="436446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446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'[6]2 PLANTEAMIENTO DE INFORME'!$A$9</c:f>
              <c:strCache>
                <c:ptCount val="1"/>
                <c:pt idx="0">
                  <c:v>TOTAL EJECUTADO </c:v>
                </c:pt>
              </c:strCache>
            </c:strRef>
          </c:cat>
          <c:val>
            <c:numRef>
              <c:f>'GES. FINANZAS PUBLICAS_1'!$B$9</c:f>
              <c:numCache>
                <c:formatCode>0.00%</c:formatCode>
                <c:ptCount val="1"/>
                <c:pt idx="0">
                  <c:v>0</c:v>
                </c:pt>
              </c:numCache>
            </c:numRef>
          </c:val>
          <c:extLst>
            <c:ext xmlns:c16="http://schemas.microsoft.com/office/drawing/2014/chart" uri="{C3380CC4-5D6E-409C-BE32-E72D297353CC}">
              <c16:uniqueId val="{00000000-0B59-489F-9FEE-3EA7A3CE6E35}"/>
            </c:ext>
          </c:extLst>
        </c:ser>
        <c:ser>
          <c:idx val="1"/>
          <c:order val="1"/>
          <c:tx>
            <c:v>PROGRAMADO</c:v>
          </c:tx>
          <c:spPr>
            <a:solidFill>
              <a:schemeClr val="accent2"/>
            </a:solidFill>
            <a:ln>
              <a:noFill/>
            </a:ln>
            <a:effectLst/>
            <a:sp3d/>
          </c:spPr>
          <c:invertIfNegative val="0"/>
          <c:cat>
            <c:strRef>
              <c:f>'[6]2 PLANTEAMIENTO DE INFORME'!$A$9</c:f>
              <c:strCache>
                <c:ptCount val="1"/>
                <c:pt idx="0">
                  <c:v>TOTAL EJECUTADO </c:v>
                </c:pt>
              </c:strCache>
            </c:strRef>
          </c:cat>
          <c:val>
            <c:numRef>
              <c:f>'GES. FINANZAS PUBLICAS_1'!$C$9</c:f>
              <c:numCache>
                <c:formatCode>0%</c:formatCode>
                <c:ptCount val="1"/>
                <c:pt idx="0">
                  <c:v>1</c:v>
                </c:pt>
              </c:numCache>
            </c:numRef>
          </c:val>
          <c:extLst>
            <c:ext xmlns:c16="http://schemas.microsoft.com/office/drawing/2014/chart" uri="{C3380CC4-5D6E-409C-BE32-E72D297353CC}">
              <c16:uniqueId val="{00000001-0B59-489F-9FEE-3EA7A3CE6E35}"/>
            </c:ext>
          </c:extLst>
        </c:ser>
        <c:dLbls>
          <c:showLegendKey val="0"/>
          <c:showVal val="0"/>
          <c:showCatName val="0"/>
          <c:showSerName val="0"/>
          <c:showPercent val="0"/>
          <c:showBubbleSize val="0"/>
        </c:dLbls>
        <c:gapWidth val="150"/>
        <c:shape val="box"/>
        <c:axId val="430980968"/>
        <c:axId val="430981360"/>
        <c:axId val="0"/>
      </c:bar3DChart>
      <c:catAx>
        <c:axId val="43098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1360"/>
        <c:crosses val="autoZero"/>
        <c:auto val="1"/>
        <c:lblAlgn val="ctr"/>
        <c:lblOffset val="100"/>
        <c:noMultiLvlLbl val="0"/>
      </c:catAx>
      <c:valAx>
        <c:axId val="430981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980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'GEST. TIC_1'!$B$5</c:f>
              <c:strCache>
                <c:ptCount val="1"/>
                <c:pt idx="0">
                  <c:v>% EJECUTADO</c:v>
                </c:pt>
              </c:strCache>
            </c:strRef>
          </c:tx>
          <c:spPr>
            <a:solidFill>
              <a:schemeClr val="accent1"/>
            </a:solidFill>
            <a:ln>
              <a:noFill/>
            </a:ln>
            <a:effectLst/>
            <a:sp3d/>
          </c:spPr>
          <c:invertIfNegative val="0"/>
          <c:cat>
            <c:strRef>
              <c:f>[11]Hoja1!$A$6:$A$8</c:f>
              <c:strCache>
                <c:ptCount val="3"/>
                <c:pt idx="0">
                  <c:v>1 Reporte </c:v>
                </c:pt>
                <c:pt idx="1">
                  <c:v>2 Reporte</c:v>
                </c:pt>
                <c:pt idx="2">
                  <c:v>3 Reporte </c:v>
                </c:pt>
              </c:strCache>
            </c:strRef>
          </c:cat>
          <c:val>
            <c:numRef>
              <c:f>'GEST. TIC_1'!$B$6:$B$8</c:f>
              <c:numCache>
                <c:formatCode>0.0%</c:formatCode>
                <c:ptCount val="3"/>
                <c:pt idx="0">
                  <c:v>0</c:v>
                </c:pt>
                <c:pt idx="1">
                  <c:v>0</c:v>
                </c:pt>
                <c:pt idx="2">
                  <c:v>0</c:v>
                </c:pt>
              </c:numCache>
            </c:numRef>
          </c:val>
          <c:extLst>
            <c:ext xmlns:c16="http://schemas.microsoft.com/office/drawing/2014/chart" uri="{C3380CC4-5D6E-409C-BE32-E72D297353CC}">
              <c16:uniqueId val="{00000000-615B-4BC3-807E-96F8D33113C4}"/>
            </c:ext>
          </c:extLst>
        </c:ser>
        <c:ser>
          <c:idx val="1"/>
          <c:order val="1"/>
          <c:tx>
            <c:strRef>
              <c:f>'GEST. TIC_1'!$C$5</c:f>
              <c:strCache>
                <c:ptCount val="1"/>
                <c:pt idx="0">
                  <c:v>% PROGRAMADO</c:v>
                </c:pt>
              </c:strCache>
            </c:strRef>
          </c:tx>
          <c:spPr>
            <a:solidFill>
              <a:schemeClr val="accent2"/>
            </a:solidFill>
            <a:ln>
              <a:noFill/>
            </a:ln>
            <a:effectLst/>
            <a:sp3d/>
          </c:spPr>
          <c:invertIfNegative val="0"/>
          <c:cat>
            <c:strRef>
              <c:f>[11]Hoja1!$A$6:$A$8</c:f>
              <c:strCache>
                <c:ptCount val="3"/>
                <c:pt idx="0">
                  <c:v>1 Reporte </c:v>
                </c:pt>
                <c:pt idx="1">
                  <c:v>2 Reporte</c:v>
                </c:pt>
                <c:pt idx="2">
                  <c:v>3 Reporte </c:v>
                </c:pt>
              </c:strCache>
            </c:strRef>
          </c:cat>
          <c:val>
            <c:numRef>
              <c:f>'GEST. TIC_1'!$C$6:$C$8</c:f>
              <c:numCache>
                <c:formatCode>0%</c:formatCode>
                <c:ptCount val="3"/>
                <c:pt idx="0">
                  <c:v>0.09</c:v>
                </c:pt>
                <c:pt idx="1">
                  <c:v>0.36</c:v>
                </c:pt>
                <c:pt idx="2">
                  <c:v>0.55000000000000004</c:v>
                </c:pt>
              </c:numCache>
            </c:numRef>
          </c:val>
          <c:extLst>
            <c:ext xmlns:c16="http://schemas.microsoft.com/office/drawing/2014/chart" uri="{C3380CC4-5D6E-409C-BE32-E72D297353CC}">
              <c16:uniqueId val="{00000001-615B-4BC3-807E-96F8D33113C4}"/>
            </c:ext>
          </c:extLst>
        </c:ser>
        <c:dLbls>
          <c:showLegendKey val="0"/>
          <c:showVal val="0"/>
          <c:showCatName val="0"/>
          <c:showSerName val="0"/>
          <c:showPercent val="0"/>
          <c:showBubbleSize val="0"/>
        </c:dLbls>
        <c:gapWidth val="150"/>
        <c:shape val="box"/>
        <c:axId val="343488184"/>
        <c:axId val="343487792"/>
        <c:axId val="0"/>
      </c:bar3DChart>
      <c:catAx>
        <c:axId val="3434881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487792"/>
        <c:crosses val="autoZero"/>
        <c:auto val="1"/>
        <c:lblAlgn val="ctr"/>
        <c:lblOffset val="100"/>
        <c:noMultiLvlLbl val="0"/>
      </c:catAx>
      <c:valAx>
        <c:axId val="3434877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488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[11]Hoja1!$A$9</c:f>
              <c:strCache>
                <c:ptCount val="1"/>
                <c:pt idx="0">
                  <c:v>TOTAL EJECUTADO </c:v>
                </c:pt>
              </c:strCache>
            </c:strRef>
          </c:cat>
          <c:val>
            <c:numRef>
              <c:f>'GEST. TIC_1'!$B$9</c:f>
              <c:numCache>
                <c:formatCode>0.00%</c:formatCode>
                <c:ptCount val="1"/>
                <c:pt idx="0">
                  <c:v>0</c:v>
                </c:pt>
              </c:numCache>
            </c:numRef>
          </c:val>
          <c:extLst>
            <c:ext xmlns:c16="http://schemas.microsoft.com/office/drawing/2014/chart" uri="{C3380CC4-5D6E-409C-BE32-E72D297353CC}">
              <c16:uniqueId val="{00000000-FF06-4BD1-BC3F-3B2738947CA4}"/>
            </c:ext>
          </c:extLst>
        </c:ser>
        <c:ser>
          <c:idx val="1"/>
          <c:order val="1"/>
          <c:tx>
            <c:v>PROGRAMADO</c:v>
          </c:tx>
          <c:spPr>
            <a:solidFill>
              <a:schemeClr val="accent2"/>
            </a:solidFill>
            <a:ln>
              <a:noFill/>
            </a:ln>
            <a:effectLst/>
            <a:sp3d/>
          </c:spPr>
          <c:invertIfNegative val="0"/>
          <c:cat>
            <c:strRef>
              <c:f>[11]Hoja1!$A$9</c:f>
              <c:strCache>
                <c:ptCount val="1"/>
                <c:pt idx="0">
                  <c:v>TOTAL EJECUTADO </c:v>
                </c:pt>
              </c:strCache>
            </c:strRef>
          </c:cat>
          <c:val>
            <c:numRef>
              <c:f>'GEST. TIC_1'!$C$9</c:f>
              <c:numCache>
                <c:formatCode>0%</c:formatCode>
                <c:ptCount val="1"/>
                <c:pt idx="0">
                  <c:v>1</c:v>
                </c:pt>
              </c:numCache>
            </c:numRef>
          </c:val>
          <c:extLst>
            <c:ext xmlns:c16="http://schemas.microsoft.com/office/drawing/2014/chart" uri="{C3380CC4-5D6E-409C-BE32-E72D297353CC}">
              <c16:uniqueId val="{00000001-FF06-4BD1-BC3F-3B2738947CA4}"/>
            </c:ext>
          </c:extLst>
        </c:ser>
        <c:dLbls>
          <c:showLegendKey val="0"/>
          <c:showVal val="0"/>
          <c:showCatName val="0"/>
          <c:showSerName val="0"/>
          <c:showPercent val="0"/>
          <c:showBubbleSize val="0"/>
        </c:dLbls>
        <c:gapWidth val="150"/>
        <c:shape val="box"/>
        <c:axId val="343487008"/>
        <c:axId val="343490536"/>
        <c:axId val="0"/>
      </c:bar3DChart>
      <c:catAx>
        <c:axId val="343487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490536"/>
        <c:crosses val="autoZero"/>
        <c:auto val="1"/>
        <c:lblAlgn val="ctr"/>
        <c:lblOffset val="100"/>
        <c:noMultiLvlLbl val="0"/>
      </c:catAx>
      <c:valAx>
        <c:axId val="343490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487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[1]INFORME!$A$6:$A$8</c:f>
              <c:strCache>
                <c:ptCount val="3"/>
                <c:pt idx="0">
                  <c:v>1 Reporte </c:v>
                </c:pt>
                <c:pt idx="1">
                  <c:v>2 Reporte</c:v>
                </c:pt>
                <c:pt idx="2">
                  <c:v>3 Reporte </c:v>
                </c:pt>
              </c:strCache>
            </c:strRef>
          </c:cat>
          <c:val>
            <c:numRef>
              <c:f>'GEST. TIC_2'!$B$6:$B$8</c:f>
              <c:numCache>
                <c:formatCode>0.0%</c:formatCode>
                <c:ptCount val="3"/>
                <c:pt idx="0">
                  <c:v>0</c:v>
                </c:pt>
                <c:pt idx="1">
                  <c:v>0</c:v>
                </c:pt>
                <c:pt idx="2">
                  <c:v>0</c:v>
                </c:pt>
              </c:numCache>
            </c:numRef>
          </c:val>
          <c:extLst>
            <c:ext xmlns:c16="http://schemas.microsoft.com/office/drawing/2014/chart" uri="{C3380CC4-5D6E-409C-BE32-E72D297353CC}">
              <c16:uniqueId val="{00000000-A6B6-4BA6-973E-9EA8FFB65FB7}"/>
            </c:ext>
          </c:extLst>
        </c:ser>
        <c:ser>
          <c:idx val="1"/>
          <c:order val="1"/>
          <c:tx>
            <c:v>PROGRAMADO</c:v>
          </c:tx>
          <c:spPr>
            <a:solidFill>
              <a:schemeClr val="accent2"/>
            </a:solidFill>
            <a:ln>
              <a:noFill/>
            </a:ln>
            <a:effectLst/>
            <a:sp3d/>
          </c:spPr>
          <c:invertIfNegative val="0"/>
          <c:cat>
            <c:strRef>
              <c:f>[1]INFORME!$A$6:$A$8</c:f>
              <c:strCache>
                <c:ptCount val="3"/>
                <c:pt idx="0">
                  <c:v>1 Reporte </c:v>
                </c:pt>
                <c:pt idx="1">
                  <c:v>2 Reporte</c:v>
                </c:pt>
                <c:pt idx="2">
                  <c:v>3 Reporte </c:v>
                </c:pt>
              </c:strCache>
            </c:strRef>
          </c:cat>
          <c:val>
            <c:numRef>
              <c:f>'GEST. TIC_2'!$C$6:$C$8</c:f>
              <c:numCache>
                <c:formatCode>0%</c:formatCode>
                <c:ptCount val="3"/>
                <c:pt idx="0">
                  <c:v>0.33200000000000002</c:v>
                </c:pt>
                <c:pt idx="1">
                  <c:v>0.33200000000000002</c:v>
                </c:pt>
                <c:pt idx="2">
                  <c:v>0.33600000000000002</c:v>
                </c:pt>
              </c:numCache>
            </c:numRef>
          </c:val>
          <c:extLst>
            <c:ext xmlns:c16="http://schemas.microsoft.com/office/drawing/2014/chart" uri="{C3380CC4-5D6E-409C-BE32-E72D297353CC}">
              <c16:uniqueId val="{00000001-A6B6-4BA6-973E-9EA8FFB65FB7}"/>
            </c:ext>
          </c:extLst>
        </c:ser>
        <c:dLbls>
          <c:showLegendKey val="0"/>
          <c:showVal val="0"/>
          <c:showCatName val="0"/>
          <c:showSerName val="0"/>
          <c:showPercent val="0"/>
          <c:showBubbleSize val="0"/>
        </c:dLbls>
        <c:gapWidth val="150"/>
        <c:shape val="box"/>
        <c:axId val="255831488"/>
        <c:axId val="335456320"/>
        <c:axId val="0"/>
      </c:bar3DChart>
      <c:catAx>
        <c:axId val="255831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456320"/>
        <c:crosses val="autoZero"/>
        <c:auto val="1"/>
        <c:lblAlgn val="ctr"/>
        <c:lblOffset val="100"/>
        <c:noMultiLvlLbl val="0"/>
      </c:catAx>
      <c:valAx>
        <c:axId val="33545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5831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[1]INFORME!$A$9</c:f>
              <c:strCache>
                <c:ptCount val="1"/>
                <c:pt idx="0">
                  <c:v>TOTAL EJECUTADO </c:v>
                </c:pt>
              </c:strCache>
            </c:strRef>
          </c:cat>
          <c:val>
            <c:numRef>
              <c:f>'GEST. TIC_2'!$B$9</c:f>
              <c:numCache>
                <c:formatCode>0.00%</c:formatCode>
                <c:ptCount val="1"/>
                <c:pt idx="0">
                  <c:v>0</c:v>
                </c:pt>
              </c:numCache>
            </c:numRef>
          </c:val>
          <c:extLst>
            <c:ext xmlns:c16="http://schemas.microsoft.com/office/drawing/2014/chart" uri="{C3380CC4-5D6E-409C-BE32-E72D297353CC}">
              <c16:uniqueId val="{00000000-657F-4E66-84F0-8F3FFE026CFA}"/>
            </c:ext>
          </c:extLst>
        </c:ser>
        <c:ser>
          <c:idx val="1"/>
          <c:order val="1"/>
          <c:tx>
            <c:v>PROGRAMADO</c:v>
          </c:tx>
          <c:spPr>
            <a:solidFill>
              <a:schemeClr val="accent2"/>
            </a:solidFill>
            <a:ln>
              <a:noFill/>
            </a:ln>
            <a:effectLst/>
            <a:sp3d/>
          </c:spPr>
          <c:invertIfNegative val="0"/>
          <c:cat>
            <c:strRef>
              <c:f>[1]INFORME!$A$9</c:f>
              <c:strCache>
                <c:ptCount val="1"/>
                <c:pt idx="0">
                  <c:v>TOTAL EJECUTADO </c:v>
                </c:pt>
              </c:strCache>
            </c:strRef>
          </c:cat>
          <c:val>
            <c:numRef>
              <c:f>'GEST. TIC_2'!$C$9</c:f>
              <c:numCache>
                <c:formatCode>0%</c:formatCode>
                <c:ptCount val="1"/>
                <c:pt idx="0">
                  <c:v>1</c:v>
                </c:pt>
              </c:numCache>
            </c:numRef>
          </c:val>
          <c:extLst>
            <c:ext xmlns:c16="http://schemas.microsoft.com/office/drawing/2014/chart" uri="{C3380CC4-5D6E-409C-BE32-E72D297353CC}">
              <c16:uniqueId val="{00000001-657F-4E66-84F0-8F3FFE026CFA}"/>
            </c:ext>
          </c:extLst>
        </c:ser>
        <c:dLbls>
          <c:showLegendKey val="0"/>
          <c:showVal val="0"/>
          <c:showCatName val="0"/>
          <c:showSerName val="0"/>
          <c:showPercent val="0"/>
          <c:showBubbleSize val="0"/>
        </c:dLbls>
        <c:gapWidth val="150"/>
        <c:shape val="box"/>
        <c:axId val="335171240"/>
        <c:axId val="189468184"/>
        <c:axId val="0"/>
      </c:bar3DChart>
      <c:catAx>
        <c:axId val="335171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468184"/>
        <c:crosses val="autoZero"/>
        <c:auto val="1"/>
        <c:lblAlgn val="ctr"/>
        <c:lblOffset val="100"/>
        <c:noMultiLvlLbl val="0"/>
      </c:catAx>
      <c:valAx>
        <c:axId val="189468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171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[1]INFORME!$A$6:$A$8</c:f>
              <c:strCache>
                <c:ptCount val="3"/>
                <c:pt idx="0">
                  <c:v>1 Reporte </c:v>
                </c:pt>
                <c:pt idx="1">
                  <c:v>2 Reporte</c:v>
                </c:pt>
                <c:pt idx="2">
                  <c:v>3 Reporte </c:v>
                </c:pt>
              </c:strCache>
            </c:strRef>
          </c:cat>
          <c:val>
            <c:numRef>
              <c:f>GEST.TIC_3!$B$6:$B$8</c:f>
              <c:numCache>
                <c:formatCode>0.0%</c:formatCode>
                <c:ptCount val="3"/>
                <c:pt idx="0">
                  <c:v>0</c:v>
                </c:pt>
                <c:pt idx="1">
                  <c:v>0</c:v>
                </c:pt>
                <c:pt idx="2">
                  <c:v>0</c:v>
                </c:pt>
              </c:numCache>
            </c:numRef>
          </c:val>
          <c:extLst>
            <c:ext xmlns:c16="http://schemas.microsoft.com/office/drawing/2014/chart" uri="{C3380CC4-5D6E-409C-BE32-E72D297353CC}">
              <c16:uniqueId val="{00000000-5F5E-4F0C-8E78-F249145D375F}"/>
            </c:ext>
          </c:extLst>
        </c:ser>
        <c:ser>
          <c:idx val="1"/>
          <c:order val="1"/>
          <c:tx>
            <c:v>PROGRAMADO</c:v>
          </c:tx>
          <c:spPr>
            <a:solidFill>
              <a:schemeClr val="accent2"/>
            </a:solidFill>
            <a:ln>
              <a:noFill/>
            </a:ln>
            <a:effectLst/>
            <a:sp3d/>
          </c:spPr>
          <c:invertIfNegative val="0"/>
          <c:cat>
            <c:strRef>
              <c:f>[1]INFORME!$A$6:$A$8</c:f>
              <c:strCache>
                <c:ptCount val="3"/>
                <c:pt idx="0">
                  <c:v>1 Reporte </c:v>
                </c:pt>
                <c:pt idx="1">
                  <c:v>2 Reporte</c:v>
                </c:pt>
                <c:pt idx="2">
                  <c:v>3 Reporte </c:v>
                </c:pt>
              </c:strCache>
            </c:strRef>
          </c:cat>
          <c:val>
            <c:numRef>
              <c:f>GEST.TIC_3!$C$6:$C$8</c:f>
              <c:numCache>
                <c:formatCode>0.00%</c:formatCode>
                <c:ptCount val="3"/>
                <c:pt idx="0">
                  <c:v>0.4461</c:v>
                </c:pt>
                <c:pt idx="1">
                  <c:v>0.27710000000000001</c:v>
                </c:pt>
                <c:pt idx="2" formatCode="0.0%">
                  <c:v>0.27710000000000001</c:v>
                </c:pt>
              </c:numCache>
            </c:numRef>
          </c:val>
          <c:extLst>
            <c:ext xmlns:c16="http://schemas.microsoft.com/office/drawing/2014/chart" uri="{C3380CC4-5D6E-409C-BE32-E72D297353CC}">
              <c16:uniqueId val="{00000001-5F5E-4F0C-8E78-F249145D375F}"/>
            </c:ext>
          </c:extLst>
        </c:ser>
        <c:dLbls>
          <c:showLegendKey val="0"/>
          <c:showVal val="0"/>
          <c:showCatName val="0"/>
          <c:showSerName val="0"/>
          <c:showPercent val="0"/>
          <c:showBubbleSize val="0"/>
        </c:dLbls>
        <c:gapWidth val="150"/>
        <c:shape val="box"/>
        <c:axId val="255831488"/>
        <c:axId val="335456320"/>
        <c:axId val="0"/>
      </c:bar3DChart>
      <c:catAx>
        <c:axId val="255831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456320"/>
        <c:crosses val="autoZero"/>
        <c:auto val="1"/>
        <c:lblAlgn val="ctr"/>
        <c:lblOffset val="100"/>
        <c:noMultiLvlLbl val="0"/>
      </c:catAx>
      <c:valAx>
        <c:axId val="33545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5831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ACUEDUCTO_1!$A$9</c:f>
              <c:strCache>
                <c:ptCount val="1"/>
                <c:pt idx="0">
                  <c:v>TOTAL EJECUTADO </c:v>
                </c:pt>
              </c:strCache>
            </c:strRef>
          </c:cat>
          <c:val>
            <c:numRef>
              <c:f>GEST.TIC_3!$B$9</c:f>
              <c:numCache>
                <c:formatCode>0.00%</c:formatCode>
                <c:ptCount val="1"/>
                <c:pt idx="0">
                  <c:v>0</c:v>
                </c:pt>
              </c:numCache>
            </c:numRef>
          </c:val>
          <c:extLst>
            <c:ext xmlns:c16="http://schemas.microsoft.com/office/drawing/2014/chart" uri="{C3380CC4-5D6E-409C-BE32-E72D297353CC}">
              <c16:uniqueId val="{00000000-1861-4FEF-BFEB-1C72EEDD1DE4}"/>
            </c:ext>
          </c:extLst>
        </c:ser>
        <c:ser>
          <c:idx val="1"/>
          <c:order val="1"/>
          <c:tx>
            <c:v>PROGRAMADO</c:v>
          </c:tx>
          <c:spPr>
            <a:solidFill>
              <a:schemeClr val="accent2"/>
            </a:solidFill>
            <a:ln>
              <a:noFill/>
            </a:ln>
            <a:effectLst/>
            <a:sp3d/>
          </c:spPr>
          <c:invertIfNegative val="0"/>
          <c:cat>
            <c:strRef>
              <c:f>ACUEDUCTO_1!$A$9</c:f>
              <c:strCache>
                <c:ptCount val="1"/>
                <c:pt idx="0">
                  <c:v>TOTAL EJECUTADO </c:v>
                </c:pt>
              </c:strCache>
            </c:strRef>
          </c:cat>
          <c:val>
            <c:numRef>
              <c:f>GEST.TIC_3!$C$9</c:f>
              <c:numCache>
                <c:formatCode>0%</c:formatCode>
                <c:ptCount val="1"/>
                <c:pt idx="0">
                  <c:v>1.0003000000000002</c:v>
                </c:pt>
              </c:numCache>
            </c:numRef>
          </c:val>
          <c:extLst>
            <c:ext xmlns:c16="http://schemas.microsoft.com/office/drawing/2014/chart" uri="{C3380CC4-5D6E-409C-BE32-E72D297353CC}">
              <c16:uniqueId val="{00000001-1861-4FEF-BFEB-1C72EEDD1DE4}"/>
            </c:ext>
          </c:extLst>
        </c:ser>
        <c:dLbls>
          <c:showLegendKey val="0"/>
          <c:showVal val="0"/>
          <c:showCatName val="0"/>
          <c:showSerName val="0"/>
          <c:showPercent val="0"/>
          <c:showBubbleSize val="0"/>
        </c:dLbls>
        <c:gapWidth val="150"/>
        <c:shape val="box"/>
        <c:axId val="335171240"/>
        <c:axId val="189468184"/>
        <c:axId val="0"/>
      </c:bar3DChart>
      <c:catAx>
        <c:axId val="335171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468184"/>
        <c:crosses val="autoZero"/>
        <c:auto val="1"/>
        <c:lblAlgn val="ctr"/>
        <c:lblOffset val="100"/>
        <c:noMultiLvlLbl val="0"/>
      </c:catAx>
      <c:valAx>
        <c:axId val="189468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171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[1]INFORME!$A$6:$A$8</c:f>
              <c:strCache>
                <c:ptCount val="3"/>
                <c:pt idx="0">
                  <c:v>1 Reporte </c:v>
                </c:pt>
                <c:pt idx="1">
                  <c:v>2 Reporte</c:v>
                </c:pt>
                <c:pt idx="2">
                  <c:v>3 Reporte </c:v>
                </c:pt>
              </c:strCache>
            </c:strRef>
          </c:cat>
          <c:val>
            <c:numRef>
              <c:f>'GEST. DOCUMENTAL_1'!$B$6:$B$8</c:f>
              <c:numCache>
                <c:formatCode>0.0%</c:formatCode>
                <c:ptCount val="3"/>
                <c:pt idx="0">
                  <c:v>0</c:v>
                </c:pt>
                <c:pt idx="1">
                  <c:v>0</c:v>
                </c:pt>
                <c:pt idx="2">
                  <c:v>0</c:v>
                </c:pt>
              </c:numCache>
            </c:numRef>
          </c:val>
          <c:extLst>
            <c:ext xmlns:c16="http://schemas.microsoft.com/office/drawing/2014/chart" uri="{C3380CC4-5D6E-409C-BE32-E72D297353CC}">
              <c16:uniqueId val="{00000000-A4FE-4BBD-9032-D30078AC4D67}"/>
            </c:ext>
          </c:extLst>
        </c:ser>
        <c:ser>
          <c:idx val="1"/>
          <c:order val="1"/>
          <c:tx>
            <c:v>PROGRAMADO</c:v>
          </c:tx>
          <c:spPr>
            <a:solidFill>
              <a:schemeClr val="accent2"/>
            </a:solidFill>
            <a:ln>
              <a:noFill/>
            </a:ln>
            <a:effectLst/>
            <a:sp3d/>
          </c:spPr>
          <c:invertIfNegative val="0"/>
          <c:cat>
            <c:strRef>
              <c:f>[1]INFORME!$A$6:$A$8</c:f>
              <c:strCache>
                <c:ptCount val="3"/>
                <c:pt idx="0">
                  <c:v>1 Reporte </c:v>
                </c:pt>
                <c:pt idx="1">
                  <c:v>2 Reporte</c:v>
                </c:pt>
                <c:pt idx="2">
                  <c:v>3 Reporte </c:v>
                </c:pt>
              </c:strCache>
            </c:strRef>
          </c:cat>
          <c:val>
            <c:numRef>
              <c:f>'GEST. DOCUMENTAL_1'!$C$6:$C$8</c:f>
              <c:numCache>
                <c:formatCode>0%</c:formatCode>
                <c:ptCount val="3"/>
                <c:pt idx="0">
                  <c:v>0</c:v>
                </c:pt>
                <c:pt idx="1">
                  <c:v>0.83</c:v>
                </c:pt>
                <c:pt idx="2" formatCode="0.0%">
                  <c:v>0.17</c:v>
                </c:pt>
              </c:numCache>
            </c:numRef>
          </c:val>
          <c:extLst>
            <c:ext xmlns:c16="http://schemas.microsoft.com/office/drawing/2014/chart" uri="{C3380CC4-5D6E-409C-BE32-E72D297353CC}">
              <c16:uniqueId val="{00000001-A4FE-4BBD-9032-D30078AC4D67}"/>
            </c:ext>
          </c:extLst>
        </c:ser>
        <c:dLbls>
          <c:showLegendKey val="0"/>
          <c:showVal val="0"/>
          <c:showCatName val="0"/>
          <c:showSerName val="0"/>
          <c:showPercent val="0"/>
          <c:showBubbleSize val="0"/>
        </c:dLbls>
        <c:gapWidth val="150"/>
        <c:shape val="box"/>
        <c:axId val="255831488"/>
        <c:axId val="335456320"/>
        <c:axId val="0"/>
      </c:bar3DChart>
      <c:catAx>
        <c:axId val="255831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456320"/>
        <c:crosses val="autoZero"/>
        <c:auto val="1"/>
        <c:lblAlgn val="ctr"/>
        <c:lblOffset val="100"/>
        <c:noMultiLvlLbl val="0"/>
      </c:catAx>
      <c:valAx>
        <c:axId val="33545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5831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ACUMULADO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EJECUTADO</c:v>
          </c:tx>
          <c:spPr>
            <a:solidFill>
              <a:schemeClr val="accent1"/>
            </a:solidFill>
            <a:ln>
              <a:noFill/>
            </a:ln>
            <a:effectLst/>
            <a:sp3d/>
          </c:spPr>
          <c:invertIfNegative val="0"/>
          <c:cat>
            <c:strRef>
              <c:f>[1]INFORME!$A$9</c:f>
              <c:strCache>
                <c:ptCount val="1"/>
                <c:pt idx="0">
                  <c:v>TOTAL EJECUTADO </c:v>
                </c:pt>
              </c:strCache>
            </c:strRef>
          </c:cat>
          <c:val>
            <c:numRef>
              <c:f>'GEST. DOCUMENTAL_1'!$B$9</c:f>
              <c:numCache>
                <c:formatCode>0.00%</c:formatCode>
                <c:ptCount val="1"/>
                <c:pt idx="0">
                  <c:v>0</c:v>
                </c:pt>
              </c:numCache>
            </c:numRef>
          </c:val>
          <c:extLst>
            <c:ext xmlns:c16="http://schemas.microsoft.com/office/drawing/2014/chart" uri="{C3380CC4-5D6E-409C-BE32-E72D297353CC}">
              <c16:uniqueId val="{00000000-3C2C-4507-92DF-C9F9C221A3D5}"/>
            </c:ext>
          </c:extLst>
        </c:ser>
        <c:ser>
          <c:idx val="1"/>
          <c:order val="1"/>
          <c:tx>
            <c:v>PROGRAMADO</c:v>
          </c:tx>
          <c:spPr>
            <a:solidFill>
              <a:schemeClr val="accent2"/>
            </a:solidFill>
            <a:ln>
              <a:noFill/>
            </a:ln>
            <a:effectLst/>
            <a:sp3d/>
          </c:spPr>
          <c:invertIfNegative val="0"/>
          <c:cat>
            <c:strRef>
              <c:f>[1]INFORME!$A$9</c:f>
              <c:strCache>
                <c:ptCount val="1"/>
                <c:pt idx="0">
                  <c:v>TOTAL EJECUTADO </c:v>
                </c:pt>
              </c:strCache>
            </c:strRef>
          </c:cat>
          <c:val>
            <c:numRef>
              <c:f>'GEST. DOCUMENTAL_1'!$C$9</c:f>
              <c:numCache>
                <c:formatCode>0%</c:formatCode>
                <c:ptCount val="1"/>
                <c:pt idx="0">
                  <c:v>1</c:v>
                </c:pt>
              </c:numCache>
            </c:numRef>
          </c:val>
          <c:extLst>
            <c:ext xmlns:c16="http://schemas.microsoft.com/office/drawing/2014/chart" uri="{C3380CC4-5D6E-409C-BE32-E72D297353CC}">
              <c16:uniqueId val="{00000001-3C2C-4507-92DF-C9F9C221A3D5}"/>
            </c:ext>
          </c:extLst>
        </c:ser>
        <c:dLbls>
          <c:showLegendKey val="0"/>
          <c:showVal val="0"/>
          <c:showCatName val="0"/>
          <c:showSerName val="0"/>
          <c:showPercent val="0"/>
          <c:showBubbleSize val="0"/>
        </c:dLbls>
        <c:gapWidth val="150"/>
        <c:shape val="box"/>
        <c:axId val="335171240"/>
        <c:axId val="189468184"/>
        <c:axId val="0"/>
      </c:bar3DChart>
      <c:catAx>
        <c:axId val="335171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468184"/>
        <c:crosses val="autoZero"/>
        <c:auto val="1"/>
        <c:lblAlgn val="ctr"/>
        <c:lblOffset val="100"/>
        <c:noMultiLvlLbl val="0"/>
      </c:catAx>
      <c:valAx>
        <c:axId val="189468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5171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s-CO" sz="1200" b="1">
                <a:latin typeface="Arial Narrow" panose="020B0606020202030204" pitchFamily="34" charset="0"/>
              </a:rPr>
              <a:t>CUMPLIMIENTO - PAAC ESSMAR</a:t>
            </a:r>
            <a:r>
              <a:rPr lang="es-CO" sz="1200" b="1" baseline="0">
                <a:latin typeface="Arial Narrow" panose="020B0606020202030204" pitchFamily="34" charset="0"/>
              </a:rPr>
              <a:t> E.S.P</a:t>
            </a:r>
            <a:r>
              <a:rPr lang="es-CO" sz="1200" b="1">
                <a:latin typeface="Arial Narrow" panose="020B0606020202030204" pitchFamily="34" charset="0"/>
              </a:rPr>
              <a:t> </a:t>
            </a:r>
          </a:p>
        </c:rich>
      </c:tx>
      <c:layout>
        <c:manualLayout>
          <c:xMode val="edge"/>
          <c:yMode val="edge"/>
          <c:x val="0.20243744531933511"/>
          <c:y val="1.85185185185185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158114610673666"/>
          <c:y val="0.17171296296296298"/>
          <c:w val="0.55188210848643915"/>
          <c:h val="0.56412766112569257"/>
        </c:manualLayout>
      </c:layout>
      <c:bar3DChart>
        <c:barDir val="col"/>
        <c:grouping val="clustered"/>
        <c:varyColors val="0"/>
        <c:ser>
          <c:idx val="4"/>
          <c:order val="4"/>
          <c:tx>
            <c:v>EJECUTADO</c:v>
          </c:tx>
          <c:spPr>
            <a:solidFill>
              <a:schemeClr val="accent5"/>
            </a:solidFill>
            <a:ln>
              <a:noFill/>
            </a:ln>
            <a:effectLst/>
            <a:sp3d/>
          </c:spPr>
          <c:invertIfNegative val="0"/>
          <c:cat>
            <c:strRef>
              <c:f>'[12]INFORME 1'!$A$7:$A$10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'CONTROL Y MEJORA_1'!$F$7:$F$10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D46-4692-AD73-CD42A28213F8}"/>
            </c:ext>
          </c:extLst>
        </c:ser>
        <c:ser>
          <c:idx val="5"/>
          <c:order val="5"/>
          <c:tx>
            <c:v>PROGRAMADO</c:v>
          </c:tx>
          <c:spPr>
            <a:solidFill>
              <a:srgbClr val="FFC000"/>
            </a:solidFill>
            <a:ln>
              <a:noFill/>
            </a:ln>
            <a:effectLst/>
            <a:sp3d/>
          </c:spPr>
          <c:invertIfNegative val="0"/>
          <c:cat>
            <c:strRef>
              <c:f>'[12]INFORME 1'!$A$7:$A$10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'CONTROL Y MEJORA_1'!$G$7:$G$10</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8D46-4692-AD73-CD42A28213F8}"/>
            </c:ext>
          </c:extLst>
        </c:ser>
        <c:dLbls>
          <c:showLegendKey val="0"/>
          <c:showVal val="0"/>
          <c:showCatName val="0"/>
          <c:showSerName val="0"/>
          <c:showPercent val="0"/>
          <c:showBubbleSize val="0"/>
        </c:dLbls>
        <c:gapWidth val="150"/>
        <c:shape val="box"/>
        <c:axId val="128249984"/>
        <c:axId val="128249592"/>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'[12]INFORME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c:ext uri="{02D57815-91ED-43cb-92C2-25804820EDAC}">
                        <c15:formulaRef>
                          <c15:sqref>'[12]INFORME 1'!$B$7:$B$10</c15:sqref>
                        </c15:formulaRef>
                      </c:ext>
                    </c:extLst>
                    <c:numCache>
                      <c:formatCode>General</c:formatCode>
                      <c:ptCount val="4"/>
                    </c:numCache>
                  </c:numRef>
                </c:val>
                <c:extLst>
                  <c:ext xmlns:c16="http://schemas.microsoft.com/office/drawing/2014/chart" uri="{C3380CC4-5D6E-409C-BE32-E72D297353CC}">
                    <c16:uniqueId val="{00000002-8D46-4692-AD73-CD42A28213F8}"/>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'[12]INFORME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1'!$C$7:$C$10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8D46-4692-AD73-CD42A28213F8}"/>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'[12]INFORME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1'!$D$7:$D$10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8D46-4692-AD73-CD42A28213F8}"/>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'[12]INFORME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1'!$E$7:$E$10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8D46-4692-AD73-CD42A28213F8}"/>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'[12]INFORME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1'!$H$7:$H$10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8D46-4692-AD73-CD42A28213F8}"/>
                  </c:ext>
                </c:extLst>
              </c15:ser>
            </c15:filteredBarSeries>
          </c:ext>
        </c:extLst>
      </c:bar3DChart>
      <c:catAx>
        <c:axId val="1282499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8249592"/>
        <c:crosses val="autoZero"/>
        <c:auto val="1"/>
        <c:lblAlgn val="ctr"/>
        <c:lblOffset val="100"/>
        <c:noMultiLvlLbl val="0"/>
      </c:catAx>
      <c:valAx>
        <c:axId val="128249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8249984"/>
        <c:crosses val="autoZero"/>
        <c:crossBetween val="between"/>
      </c:valAx>
      <c:spPr>
        <a:noFill/>
        <a:ln>
          <a:noFill/>
        </a:ln>
        <a:effectLst/>
      </c:spPr>
    </c:plotArea>
    <c:legend>
      <c:legendPos val="b"/>
      <c:layout>
        <c:manualLayout>
          <c:xMode val="edge"/>
          <c:yMode val="edge"/>
          <c:x val="0.26244466316710413"/>
          <c:y val="9.3170749489647139E-2"/>
          <c:w val="0.3958945756780403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r>
              <a:rPr lang="en-US" sz="1200" b="1">
                <a:solidFill>
                  <a:sysClr val="windowText" lastClr="000000"/>
                </a:solidFill>
                <a:latin typeface="Arial Narrow" panose="020B0606020202030204" pitchFamily="34" charset="0"/>
              </a:rPr>
              <a:t>PLAN ANTICORRUPCION</a:t>
            </a:r>
            <a:r>
              <a:rPr lang="en-US" sz="1200" b="1" baseline="0">
                <a:solidFill>
                  <a:sysClr val="windowText" lastClr="000000"/>
                </a:solidFill>
                <a:latin typeface="Arial Narrow" panose="020B0606020202030204" pitchFamily="34" charset="0"/>
              </a:rPr>
              <a:t> Y ATENCION AL CIUDADANO</a:t>
            </a:r>
            <a:endParaRPr lang="en-US" sz="1200" b="1">
              <a:solidFill>
                <a:sysClr val="windowText" lastClr="000000"/>
              </a:solidFill>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v>EJECUTADO</c:v>
          </c:tx>
          <c:spPr>
            <a:solidFill>
              <a:srgbClr val="0070C0"/>
            </a:solidFill>
            <a:ln w="9525" cap="flat" cmpd="sng" algn="ctr">
              <a:solidFill>
                <a:schemeClr val="accent5">
                  <a:shade val="95000"/>
                </a:schemeClr>
              </a:solidFill>
              <a:round/>
            </a:ln>
            <a:effectLst/>
            <a:sp3d contourW="9525">
              <a:contourClr>
                <a:schemeClr val="accent5">
                  <a:shade val="95000"/>
                </a:schemeClr>
              </a:contourClr>
            </a:sp3d>
          </c:spPr>
          <c:invertIfNegative val="0"/>
          <c:cat>
            <c:strRef>
              <c:f>'[12]INFORME 1'!$A$11</c:f>
              <c:strCache>
                <c:ptCount val="1"/>
                <c:pt idx="0">
                  <c:v>TOTAL EJECUTADO </c:v>
                </c:pt>
              </c:strCache>
            </c:strRef>
          </c:cat>
          <c:val>
            <c:numRef>
              <c:f>'CONTROL Y MEJORA_1'!$F$11</c:f>
              <c:numCache>
                <c:formatCode>0.00%</c:formatCode>
                <c:ptCount val="1"/>
                <c:pt idx="0">
                  <c:v>0</c:v>
                </c:pt>
              </c:numCache>
            </c:numRef>
          </c:val>
          <c:extLst>
            <c:ext xmlns:c16="http://schemas.microsoft.com/office/drawing/2014/chart" uri="{C3380CC4-5D6E-409C-BE32-E72D297353CC}">
              <c16:uniqueId val="{00000000-AF89-4271-BB05-24AABD7117C1}"/>
            </c:ext>
          </c:extLst>
        </c:ser>
        <c:ser>
          <c:idx val="5"/>
          <c:order val="5"/>
          <c:tx>
            <c:v>PROGRAMADO</c:v>
          </c:tx>
          <c:spPr>
            <a:solidFill>
              <a:srgbClr val="FFC000"/>
            </a:solidFill>
            <a:ln w="9525" cap="flat" cmpd="sng" algn="ctr">
              <a:solidFill>
                <a:schemeClr val="accent6">
                  <a:shade val="95000"/>
                </a:schemeClr>
              </a:solidFill>
              <a:round/>
            </a:ln>
            <a:effectLst/>
            <a:sp3d contourW="9525">
              <a:contourClr>
                <a:schemeClr val="accent6">
                  <a:shade val="95000"/>
                </a:schemeClr>
              </a:contourClr>
            </a:sp3d>
          </c:spPr>
          <c:invertIfNegative val="0"/>
          <c:cat>
            <c:strRef>
              <c:f>'[12]INFORME 1'!$A$11</c:f>
              <c:strCache>
                <c:ptCount val="1"/>
                <c:pt idx="0">
                  <c:v>TOTAL EJECUTADO </c:v>
                </c:pt>
              </c:strCache>
            </c:strRef>
          </c:cat>
          <c:val>
            <c:numRef>
              <c:f>'CONTROL Y MEJORA_1'!$G$11</c:f>
              <c:numCache>
                <c:formatCode>0%</c:formatCode>
                <c:ptCount val="1"/>
                <c:pt idx="0">
                  <c:v>1</c:v>
                </c:pt>
              </c:numCache>
            </c:numRef>
          </c:val>
          <c:extLst>
            <c:ext xmlns:c16="http://schemas.microsoft.com/office/drawing/2014/chart" uri="{C3380CC4-5D6E-409C-BE32-E72D297353CC}">
              <c16:uniqueId val="{00000001-AF89-4271-BB05-24AABD7117C1}"/>
            </c:ext>
          </c:extLst>
        </c:ser>
        <c:dLbls>
          <c:showLegendKey val="0"/>
          <c:showVal val="0"/>
          <c:showCatName val="0"/>
          <c:showSerName val="0"/>
          <c:showPercent val="0"/>
          <c:showBubbleSize val="0"/>
        </c:dLbls>
        <c:gapWidth val="150"/>
        <c:shape val="box"/>
        <c:axId val="128248808"/>
        <c:axId val="128251944"/>
        <c:axId val="0"/>
        <c:extLst>
          <c:ext xmlns:c15="http://schemas.microsoft.com/office/drawing/2012/chart" uri="{02D57815-91ED-43cb-92C2-25804820EDAC}">
            <c15:filteredBarSeries>
              <c15:ser>
                <c:idx val="0"/>
                <c:order val="0"/>
                <c:tx>
                  <c:v>Series1</c:v>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invertIfNegative val="0"/>
                <c:cat>
                  <c:strRef>
                    <c:extLst>
                      <c:ext uri="{02D57815-91ED-43cb-92C2-25804820EDAC}">
                        <c15:formulaRef>
                          <c15:sqref>'[12]INFORME 1'!$A$11</c15:sqref>
                        </c15:formulaRef>
                      </c:ext>
                    </c:extLst>
                    <c:strCache>
                      <c:ptCount val="1"/>
                      <c:pt idx="0">
                        <c:v>TOTAL EJECUTADO </c:v>
                      </c:pt>
                    </c:strCache>
                  </c:strRef>
                </c:cat>
                <c:val>
                  <c:numRef>
                    <c:extLst>
                      <c:ext uri="{02D57815-91ED-43cb-92C2-25804820EDAC}">
                        <c15:formulaRef>
                          <c15:sqref>'[12]INFORME 1'!$B$11</c15:sqref>
                        </c15:formulaRef>
                      </c:ext>
                    </c:extLst>
                    <c:numCache>
                      <c:formatCode>General</c:formatCode>
                      <c:ptCount val="1"/>
                    </c:numCache>
                  </c:numRef>
                </c:val>
                <c:extLst>
                  <c:ext xmlns:c16="http://schemas.microsoft.com/office/drawing/2014/chart" uri="{C3380CC4-5D6E-409C-BE32-E72D297353CC}">
                    <c16:uniqueId val="{00000002-AF89-4271-BB05-24AABD7117C1}"/>
                  </c:ext>
                </c:extLst>
              </c15:ser>
            </c15:filteredBarSeries>
            <c15:filteredBarSeries>
              <c15:ser>
                <c:idx val="1"/>
                <c:order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strRef>
                    <c:extLst xmlns:c15="http://schemas.microsoft.com/office/drawing/2012/chart">
                      <c:ext xmlns:c15="http://schemas.microsoft.com/office/drawing/2012/chart" uri="{02D57815-91ED-43cb-92C2-25804820EDAC}">
                        <c15:formulaRef>
                          <c15:sqref>'[12]INFORME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'[12]INFORME 1'!$C$11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AF89-4271-BB05-24AABD7117C1}"/>
                  </c:ext>
                </c:extLst>
              </c15:ser>
            </c15:filteredBarSeries>
            <c15:filteredBarSeries>
              <c15:ser>
                <c:idx val="2"/>
                <c:order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invertIfNegative val="0"/>
                <c:cat>
                  <c:strRef>
                    <c:extLst xmlns:c15="http://schemas.microsoft.com/office/drawing/2012/chart">
                      <c:ext xmlns:c15="http://schemas.microsoft.com/office/drawing/2012/chart" uri="{02D57815-91ED-43cb-92C2-25804820EDAC}">
                        <c15:formulaRef>
                          <c15:sqref>'[12]INFORME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'[12]INFORME 1'!$D$11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AF89-4271-BB05-24AABD7117C1}"/>
                  </c:ext>
                </c:extLst>
              </c15:ser>
            </c15:filteredBarSeries>
            <c15:filteredBarSeries>
              <c15:ser>
                <c:idx val="3"/>
                <c:order val="3"/>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invertIfNegative val="0"/>
                <c:cat>
                  <c:strRef>
                    <c:extLst xmlns:c15="http://schemas.microsoft.com/office/drawing/2012/chart">
                      <c:ext xmlns:c15="http://schemas.microsoft.com/office/drawing/2012/chart" uri="{02D57815-91ED-43cb-92C2-25804820EDAC}">
                        <c15:formulaRef>
                          <c15:sqref>'[12]INFORME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'[12]INFORME 1'!$E$11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AF89-4271-BB05-24AABD7117C1}"/>
                  </c:ext>
                </c:extLst>
              </c15:ser>
            </c15:filteredBarSeries>
            <c15:filteredBarSeries>
              <c15:ser>
                <c:idx val="6"/>
                <c:order val="6"/>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invertIfNegative val="0"/>
                <c:cat>
                  <c:strRef>
                    <c:extLst xmlns:c15="http://schemas.microsoft.com/office/drawing/2012/chart">
                      <c:ext xmlns:c15="http://schemas.microsoft.com/office/drawing/2012/chart" uri="{02D57815-91ED-43cb-92C2-25804820EDAC}">
                        <c15:formulaRef>
                          <c15:sqref>'[12]INFORME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'[12]INFORME 1'!$H$11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AF89-4271-BB05-24AABD7117C1}"/>
                  </c:ext>
                </c:extLst>
              </c15:ser>
            </c15:filteredBarSeries>
          </c:ext>
        </c:extLst>
      </c:bar3DChart>
      <c:catAx>
        <c:axId val="128248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8251944"/>
        <c:crosses val="autoZero"/>
        <c:auto val="1"/>
        <c:lblAlgn val="ctr"/>
        <c:lblOffset val="100"/>
        <c:noMultiLvlLbl val="0"/>
      </c:catAx>
      <c:valAx>
        <c:axId val="1282519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824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Narrow" panose="020B0606020202030204" pitchFamily="34" charset="0"/>
                <a:ea typeface="+mn-ea"/>
                <a:cs typeface="+mn-cs"/>
              </a:defRPr>
            </a:pPr>
            <a:r>
              <a:rPr lang="es-CO" sz="1200" b="1">
                <a:solidFill>
                  <a:sysClr val="windowText" lastClr="000000"/>
                </a:solidFill>
                <a:latin typeface="Arial Narrow" panose="020B0606020202030204" pitchFamily="34" charset="0"/>
              </a:rPr>
              <a:t>PLAN</a:t>
            </a:r>
            <a:r>
              <a:rPr lang="es-CO" sz="1200" b="1" baseline="0">
                <a:solidFill>
                  <a:sysClr val="windowText" lastClr="000000"/>
                </a:solidFill>
                <a:latin typeface="Arial Narrow" panose="020B0606020202030204" pitchFamily="34" charset="0"/>
              </a:rPr>
              <a:t> ANTICORRUCCION Y ATENCION AL CIUDADANO</a:t>
            </a:r>
            <a:endParaRPr lang="es-CO" sz="1200" b="1">
              <a:solidFill>
                <a:sysClr val="windowText" lastClr="000000"/>
              </a:solidFill>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592426745094228"/>
          <c:y val="0.17171296296296298"/>
          <c:w val="0.84075218722659673"/>
          <c:h val="0.61498432487605714"/>
        </c:manualLayout>
      </c:layout>
      <c:bar3DChart>
        <c:barDir val="col"/>
        <c:grouping val="clustered"/>
        <c:varyColors val="0"/>
        <c:ser>
          <c:idx val="4"/>
          <c:order val="4"/>
          <c:tx>
            <c:v>EJECUTADO</c:v>
          </c:tx>
          <c:spPr>
            <a:solidFill>
              <a:schemeClr val="accent5"/>
            </a:solidFill>
            <a:ln>
              <a:noFill/>
            </a:ln>
            <a:effectLst/>
            <a:sp3d/>
          </c:spPr>
          <c:invertIfNegative val="0"/>
          <c:cat>
            <c:strRef>
              <c:f>'[12]INFORME 1'!$A$61</c:f>
              <c:strCache>
                <c:ptCount val="1"/>
                <c:pt idx="0">
                  <c:v>TOTAL EJECUTADO</c:v>
                </c:pt>
              </c:strCache>
            </c:strRef>
          </c:cat>
          <c:val>
            <c:numRef>
              <c:f>'CONTROL Y MEJORA_1'!$F$61</c:f>
              <c:numCache>
                <c:formatCode>0.00%</c:formatCode>
                <c:ptCount val="1"/>
                <c:pt idx="0">
                  <c:v>0</c:v>
                </c:pt>
              </c:numCache>
            </c:numRef>
          </c:val>
          <c:extLst>
            <c:ext xmlns:c16="http://schemas.microsoft.com/office/drawing/2014/chart" uri="{C3380CC4-5D6E-409C-BE32-E72D297353CC}">
              <c16:uniqueId val="{00000000-EF1A-42CB-B53F-55C750B049B7}"/>
            </c:ext>
          </c:extLst>
        </c:ser>
        <c:ser>
          <c:idx val="5"/>
          <c:order val="5"/>
          <c:tx>
            <c:v>PROGRAMADO</c:v>
          </c:tx>
          <c:spPr>
            <a:solidFill>
              <a:srgbClr val="FFC000"/>
            </a:solidFill>
            <a:ln>
              <a:noFill/>
            </a:ln>
            <a:effectLst/>
            <a:sp3d/>
          </c:spPr>
          <c:invertIfNegative val="0"/>
          <c:cat>
            <c:strRef>
              <c:f>'[12]INFORME 1'!$A$61</c:f>
              <c:strCache>
                <c:ptCount val="1"/>
                <c:pt idx="0">
                  <c:v>TOTAL EJECUTADO</c:v>
                </c:pt>
              </c:strCache>
            </c:strRef>
          </c:cat>
          <c:val>
            <c:numRef>
              <c:f>'CONTROL Y MEJORA_1'!$G$61</c:f>
              <c:numCache>
                <c:formatCode>0%</c:formatCode>
                <c:ptCount val="1"/>
                <c:pt idx="0">
                  <c:v>1</c:v>
                </c:pt>
              </c:numCache>
            </c:numRef>
          </c:val>
          <c:extLst>
            <c:ext xmlns:c16="http://schemas.microsoft.com/office/drawing/2014/chart" uri="{C3380CC4-5D6E-409C-BE32-E72D297353CC}">
              <c16:uniqueId val="{00000001-EF1A-42CB-B53F-55C750B049B7}"/>
            </c:ext>
          </c:extLst>
        </c:ser>
        <c:dLbls>
          <c:showLegendKey val="0"/>
          <c:showVal val="0"/>
          <c:showCatName val="0"/>
          <c:showSerName val="0"/>
          <c:showPercent val="0"/>
          <c:showBubbleSize val="0"/>
        </c:dLbls>
        <c:gapWidth val="150"/>
        <c:shape val="box"/>
        <c:axId val="216891072"/>
        <c:axId val="216891464"/>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'[12]INFORME 1'!$A$61</c15:sqref>
                        </c15:formulaRef>
                      </c:ext>
                    </c:extLst>
                    <c:strCache>
                      <c:ptCount val="1"/>
                      <c:pt idx="0">
                        <c:v>TOTAL EJECUTADO</c:v>
                      </c:pt>
                    </c:strCache>
                  </c:strRef>
                </c:cat>
                <c:val>
                  <c:numRef>
                    <c:extLst>
                      <c:ext uri="{02D57815-91ED-43cb-92C2-25804820EDAC}">
                        <c15:formulaRef>
                          <c15:sqref>'[12]INFORME 1'!$B$61</c15:sqref>
                        </c15:formulaRef>
                      </c:ext>
                    </c:extLst>
                    <c:numCache>
                      <c:formatCode>General</c:formatCode>
                      <c:ptCount val="1"/>
                    </c:numCache>
                  </c:numRef>
                </c:val>
                <c:extLst>
                  <c:ext xmlns:c16="http://schemas.microsoft.com/office/drawing/2014/chart" uri="{C3380CC4-5D6E-409C-BE32-E72D297353CC}">
                    <c16:uniqueId val="{00000002-EF1A-42CB-B53F-55C750B049B7}"/>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'[12]INFORME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1'!$C$61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EF1A-42CB-B53F-55C750B049B7}"/>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'[12]INFORME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1'!$D$61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EF1A-42CB-B53F-55C750B049B7}"/>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'[12]INFORME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1'!$E$61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EF1A-42CB-B53F-55C750B049B7}"/>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'[12]INFORME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1'!$H$61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EF1A-42CB-B53F-55C750B049B7}"/>
                  </c:ext>
                </c:extLst>
              </c15:ser>
            </c15:filteredBarSeries>
          </c:ext>
        </c:extLst>
      </c:bar3DChart>
      <c:catAx>
        <c:axId val="216891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16891464"/>
        <c:crosses val="autoZero"/>
        <c:auto val="1"/>
        <c:lblAlgn val="ctr"/>
        <c:lblOffset val="100"/>
        <c:noMultiLvlLbl val="0"/>
      </c:catAx>
      <c:valAx>
        <c:axId val="2168914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6891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Narrow" panose="020B0606020202030204" pitchFamily="34" charset="0"/>
                <a:ea typeface="+mn-ea"/>
                <a:cs typeface="+mn-cs"/>
              </a:defRPr>
            </a:pPr>
            <a:r>
              <a:rPr lang="es-CO" sz="1100" b="1">
                <a:solidFill>
                  <a:sysClr val="windowText" lastClr="000000"/>
                </a:solidFill>
                <a:latin typeface="Arial Narrow" panose="020B0606020202030204" pitchFamily="34" charset="0"/>
              </a:rPr>
              <a:t>PLAN ANTICORRUPCION Y ATENCION AL CIUDADANO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v>EJECUTADO</c:v>
          </c:tx>
          <c:spPr>
            <a:solidFill>
              <a:schemeClr val="accent5"/>
            </a:solidFill>
            <a:ln>
              <a:noFill/>
            </a:ln>
            <a:effectLst/>
            <a:sp3d/>
          </c:spPr>
          <c:invertIfNegative val="0"/>
          <c:cat>
            <c:strRef>
              <c:f>'[12]INFORME 1'!$A$111</c:f>
              <c:strCache>
                <c:ptCount val="1"/>
                <c:pt idx="0">
                  <c:v>TOTAL EJECUTADO</c:v>
                </c:pt>
              </c:strCache>
            </c:strRef>
          </c:cat>
          <c:val>
            <c:numRef>
              <c:f>'CONTROL Y MEJORA_1'!$F$111</c:f>
              <c:numCache>
                <c:formatCode>0%</c:formatCode>
                <c:ptCount val="1"/>
                <c:pt idx="0">
                  <c:v>0</c:v>
                </c:pt>
              </c:numCache>
            </c:numRef>
          </c:val>
          <c:extLst>
            <c:ext xmlns:c16="http://schemas.microsoft.com/office/drawing/2014/chart" uri="{C3380CC4-5D6E-409C-BE32-E72D297353CC}">
              <c16:uniqueId val="{00000000-4AC2-4CC6-8BCB-FE6D19BCE3AF}"/>
            </c:ext>
          </c:extLst>
        </c:ser>
        <c:ser>
          <c:idx val="5"/>
          <c:order val="5"/>
          <c:tx>
            <c:v>PROGRAMDO</c:v>
          </c:tx>
          <c:spPr>
            <a:solidFill>
              <a:srgbClr val="FFC000"/>
            </a:solidFill>
            <a:ln>
              <a:noFill/>
            </a:ln>
            <a:effectLst/>
            <a:sp3d/>
          </c:spPr>
          <c:invertIfNegative val="0"/>
          <c:cat>
            <c:strRef>
              <c:f>'[12]INFORME 1'!$A$111</c:f>
              <c:strCache>
                <c:ptCount val="1"/>
                <c:pt idx="0">
                  <c:v>TOTAL EJECUTADO</c:v>
                </c:pt>
              </c:strCache>
            </c:strRef>
          </c:cat>
          <c:val>
            <c:numRef>
              <c:f>'CONTROL Y MEJORA_1'!$G$111</c:f>
              <c:numCache>
                <c:formatCode>0%</c:formatCode>
                <c:ptCount val="1"/>
                <c:pt idx="0">
                  <c:v>1</c:v>
                </c:pt>
              </c:numCache>
            </c:numRef>
          </c:val>
          <c:extLst>
            <c:ext xmlns:c16="http://schemas.microsoft.com/office/drawing/2014/chart" uri="{C3380CC4-5D6E-409C-BE32-E72D297353CC}">
              <c16:uniqueId val="{00000001-4AC2-4CC6-8BCB-FE6D19BCE3AF}"/>
            </c:ext>
          </c:extLst>
        </c:ser>
        <c:dLbls>
          <c:showLegendKey val="0"/>
          <c:showVal val="0"/>
          <c:showCatName val="0"/>
          <c:showSerName val="0"/>
          <c:showPercent val="0"/>
          <c:showBubbleSize val="0"/>
        </c:dLbls>
        <c:gapWidth val="150"/>
        <c:shape val="box"/>
        <c:axId val="214076712"/>
        <c:axId val="214076320"/>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'[12]INFORME 1'!$A$111</c15:sqref>
                        </c15:formulaRef>
                      </c:ext>
                    </c:extLst>
                    <c:strCache>
                      <c:ptCount val="1"/>
                      <c:pt idx="0">
                        <c:v>TOTAL EJECUTADO</c:v>
                      </c:pt>
                    </c:strCache>
                  </c:strRef>
                </c:cat>
                <c:val>
                  <c:numRef>
                    <c:extLst>
                      <c:ext uri="{02D57815-91ED-43cb-92C2-25804820EDAC}">
                        <c15:formulaRef>
                          <c15:sqref>'[12]INFORME 1'!$B$111</c15:sqref>
                        </c15:formulaRef>
                      </c:ext>
                    </c:extLst>
                    <c:numCache>
                      <c:formatCode>General</c:formatCode>
                      <c:ptCount val="1"/>
                    </c:numCache>
                  </c:numRef>
                </c:val>
                <c:extLst>
                  <c:ext xmlns:c16="http://schemas.microsoft.com/office/drawing/2014/chart" uri="{C3380CC4-5D6E-409C-BE32-E72D297353CC}">
                    <c16:uniqueId val="{00000002-4AC2-4CC6-8BCB-FE6D19BCE3AF}"/>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'[12]INFORME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1'!$C$111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4AC2-4CC6-8BCB-FE6D19BCE3AF}"/>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'[12]INFORME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1'!$D$111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4AC2-4CC6-8BCB-FE6D19BCE3AF}"/>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'[12]INFORME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1'!$E$111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4AC2-4CC6-8BCB-FE6D19BCE3AF}"/>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'[12]INFORME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'[12]INFORME 1'!$H$111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4AC2-4CC6-8BCB-FE6D19BCE3AF}"/>
                  </c:ext>
                </c:extLst>
              </c15:ser>
            </c15:filteredBarSeries>
          </c:ext>
        </c:extLst>
      </c:bar3DChart>
      <c:catAx>
        <c:axId val="214076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076320"/>
        <c:crosses val="autoZero"/>
        <c:auto val="1"/>
        <c:lblAlgn val="ctr"/>
        <c:lblOffset val="100"/>
        <c:noMultiLvlLbl val="0"/>
      </c:catAx>
      <c:valAx>
        <c:axId val="21407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076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CUMPLIMIENTO PAAC - ESSMAR E.S.P.</a:t>
            </a:r>
          </a:p>
        </c:rich>
      </c:tx>
      <c:layout>
        <c:manualLayout>
          <c:xMode val="edge"/>
          <c:yMode val="edge"/>
          <c:x val="0.18975"/>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69225721784777"/>
          <c:y val="0.17171296296296298"/>
          <c:w val="0.71299321959755035"/>
          <c:h val="0.32801655001458146"/>
        </c:manualLayout>
      </c:layout>
      <c:bar3DChart>
        <c:barDir val="col"/>
        <c:grouping val="clustered"/>
        <c:varyColors val="0"/>
        <c:ser>
          <c:idx val="4"/>
          <c:order val="4"/>
          <c:tx>
            <c:v>EJECUTADO</c:v>
          </c:tx>
          <c:spPr>
            <a:solidFill>
              <a:schemeClr val="accent5"/>
            </a:solidFill>
            <a:ln>
              <a:noFill/>
            </a:ln>
            <a:effectLst/>
            <a:sp3d/>
          </c:spPr>
          <c:invertIfNegative val="0"/>
          <c:cat>
            <c:strRef>
              <c:f>'[12]INFORME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'CONTROL Y MEJORA_1'!$F$57:$F$60</c:f>
              <c:numCache>
                <c:formatCode>0.00%</c:formatCode>
                <c:ptCount val="4"/>
                <c:pt idx="0">
                  <c:v>0</c:v>
                </c:pt>
                <c:pt idx="1">
                  <c:v>0</c:v>
                </c:pt>
                <c:pt idx="2">
                  <c:v>0</c:v>
                </c:pt>
                <c:pt idx="3">
                  <c:v>0</c:v>
                </c:pt>
              </c:numCache>
            </c:numRef>
          </c:val>
          <c:extLst>
            <c:ext xmlns:c16="http://schemas.microsoft.com/office/drawing/2014/chart" uri="{C3380CC4-5D6E-409C-BE32-E72D297353CC}">
              <c16:uniqueId val="{00000000-FB2F-42D9-B835-BE92F4BA90FD}"/>
            </c:ext>
          </c:extLst>
        </c:ser>
        <c:ser>
          <c:idx val="5"/>
          <c:order val="5"/>
          <c:tx>
            <c:v>PROGRAMADO</c:v>
          </c:tx>
          <c:spPr>
            <a:solidFill>
              <a:srgbClr val="FFC000"/>
            </a:solidFill>
            <a:ln>
              <a:noFill/>
            </a:ln>
            <a:effectLst/>
            <a:sp3d/>
          </c:spPr>
          <c:invertIfNegative val="0"/>
          <c:cat>
            <c:strRef>
              <c:f>'[12]INFORME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'CONTROL Y MEJORA_1'!$G$57:$G$60</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FB2F-42D9-B835-BE92F4BA90FD}"/>
            </c:ext>
          </c:extLst>
        </c:ser>
        <c:dLbls>
          <c:showLegendKey val="0"/>
          <c:showVal val="0"/>
          <c:showCatName val="0"/>
          <c:showSerName val="0"/>
          <c:showPercent val="0"/>
          <c:showBubbleSize val="0"/>
        </c:dLbls>
        <c:gapWidth val="150"/>
        <c:shape val="box"/>
        <c:axId val="274779352"/>
        <c:axId val="274779744"/>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c:ext uri="{02D57815-91ED-43cb-92C2-25804820EDAC}">
                        <c15:formulaRef>
                          <c15:sqref>'[12]INFORME 1'!$B$57:$B$60</c15:sqref>
                        </c15:formulaRef>
                      </c:ext>
                    </c:extLst>
                    <c:numCache>
                      <c:formatCode>General</c:formatCode>
                      <c:ptCount val="4"/>
                    </c:numCache>
                  </c:numRef>
                </c:val>
                <c:extLst>
                  <c:ext xmlns:c16="http://schemas.microsoft.com/office/drawing/2014/chart" uri="{C3380CC4-5D6E-409C-BE32-E72D297353CC}">
                    <c16:uniqueId val="{00000002-FB2F-42D9-B835-BE92F4BA90FD}"/>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1'!$C$57:$C$60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FB2F-42D9-B835-BE92F4BA90FD}"/>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1'!$D$57:$D$60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FB2F-42D9-B835-BE92F4BA90FD}"/>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1'!$E$57:$E$60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FB2F-42D9-B835-BE92F4BA90FD}"/>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1'!$H$57:$H$60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FB2F-42D9-B835-BE92F4BA90FD}"/>
                  </c:ext>
                </c:extLst>
              </c15:ser>
            </c15:filteredBarSeries>
          </c:ext>
        </c:extLst>
      </c:bar3DChart>
      <c:catAx>
        <c:axId val="274779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779744"/>
        <c:crosses val="autoZero"/>
        <c:auto val="1"/>
        <c:lblAlgn val="ctr"/>
        <c:lblOffset val="100"/>
        <c:noMultiLvlLbl val="0"/>
      </c:catAx>
      <c:valAx>
        <c:axId val="274779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779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CUMPLIMIENTO PAAC - ESSMAR E.S.P.</a:t>
            </a:r>
          </a:p>
        </c:rich>
      </c:tx>
      <c:layout>
        <c:manualLayout>
          <c:xMode val="edge"/>
          <c:yMode val="edge"/>
          <c:x val="0.18975"/>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69225721784777"/>
          <c:y val="0.17171296296296298"/>
          <c:w val="0.71299321959755035"/>
          <c:h val="0.32801655001458146"/>
        </c:manualLayout>
      </c:layout>
      <c:bar3DChart>
        <c:barDir val="col"/>
        <c:grouping val="clustered"/>
        <c:varyColors val="0"/>
        <c:ser>
          <c:idx val="4"/>
          <c:order val="4"/>
          <c:tx>
            <c:v>EJECUTADO</c:v>
          </c:tx>
          <c:spPr>
            <a:solidFill>
              <a:schemeClr val="accent5"/>
            </a:solidFill>
            <a:ln>
              <a:noFill/>
            </a:ln>
            <a:effectLst/>
            <a:sp3d/>
          </c:spPr>
          <c:invertIfNegative val="0"/>
          <c:cat>
            <c:strRef>
              <c:f>'[12]INFORME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'CONTROL Y MEJORA_1'!$F$107:$F$110</c:f>
              <c:numCache>
                <c:formatCode>0.00%</c:formatCode>
                <c:ptCount val="4"/>
                <c:pt idx="0">
                  <c:v>0</c:v>
                </c:pt>
                <c:pt idx="1">
                  <c:v>0</c:v>
                </c:pt>
                <c:pt idx="2">
                  <c:v>0</c:v>
                </c:pt>
                <c:pt idx="3">
                  <c:v>0</c:v>
                </c:pt>
              </c:numCache>
            </c:numRef>
          </c:val>
          <c:extLst>
            <c:ext xmlns:c16="http://schemas.microsoft.com/office/drawing/2014/chart" uri="{C3380CC4-5D6E-409C-BE32-E72D297353CC}">
              <c16:uniqueId val="{00000000-3B89-4A9E-94F2-9DF91EAF0E22}"/>
            </c:ext>
          </c:extLst>
        </c:ser>
        <c:ser>
          <c:idx val="5"/>
          <c:order val="5"/>
          <c:tx>
            <c:v>PROGRAMADO</c:v>
          </c:tx>
          <c:spPr>
            <a:solidFill>
              <a:srgbClr val="FFC000"/>
            </a:solidFill>
            <a:ln>
              <a:noFill/>
            </a:ln>
            <a:effectLst/>
            <a:sp3d/>
          </c:spPr>
          <c:invertIfNegative val="0"/>
          <c:cat>
            <c:strRef>
              <c:f>'[12]INFORME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'CONTROL Y MEJORA_1'!$G$107:$G$110</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3B89-4A9E-94F2-9DF91EAF0E22}"/>
            </c:ext>
          </c:extLst>
        </c:ser>
        <c:dLbls>
          <c:showLegendKey val="0"/>
          <c:showVal val="0"/>
          <c:showCatName val="0"/>
          <c:showSerName val="0"/>
          <c:showPercent val="0"/>
          <c:showBubbleSize val="0"/>
        </c:dLbls>
        <c:gapWidth val="150"/>
        <c:shape val="box"/>
        <c:axId val="274779352"/>
        <c:axId val="274779744"/>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c:ext uri="{02D57815-91ED-43cb-92C2-25804820EDAC}">
                        <c15:formulaRef>
                          <c15:sqref>'[12]INFORME 1'!$B$57:$B$60</c15:sqref>
                        </c15:formulaRef>
                      </c:ext>
                    </c:extLst>
                    <c:numCache>
                      <c:formatCode>General</c:formatCode>
                      <c:ptCount val="4"/>
                    </c:numCache>
                  </c:numRef>
                </c:val>
                <c:extLst>
                  <c:ext xmlns:c16="http://schemas.microsoft.com/office/drawing/2014/chart" uri="{C3380CC4-5D6E-409C-BE32-E72D297353CC}">
                    <c16:uniqueId val="{00000002-3B89-4A9E-94F2-9DF91EAF0E22}"/>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1'!$C$57:$C$60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3B89-4A9E-94F2-9DF91EAF0E22}"/>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1'!$D$57:$D$60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3B89-4A9E-94F2-9DF91EAF0E22}"/>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1'!$E$57:$E$60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3B89-4A9E-94F2-9DF91EAF0E22}"/>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'[12]INFORME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'[12]INFORME 1'!$H$57:$H$60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3B89-4A9E-94F2-9DF91EAF0E22}"/>
                  </c:ext>
                </c:extLst>
              </c15:ser>
            </c15:filteredBarSeries>
          </c:ext>
        </c:extLst>
      </c:bar3DChart>
      <c:catAx>
        <c:axId val="274779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779744"/>
        <c:crosses val="autoZero"/>
        <c:auto val="1"/>
        <c:lblAlgn val="ctr"/>
        <c:lblOffset val="100"/>
        <c:noMultiLvlLbl val="0"/>
      </c:catAx>
      <c:valAx>
        <c:axId val="274779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779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image" Target="../media/image2.jp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s>
</file>

<file path=xl/drawings/_rels/drawing3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image" Target="../media/image2.jp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g"/></Relationships>
</file>

<file path=xl/drawings/_rels/drawing34.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image" Target="../media/image2.jp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g"/></Relationships>
</file>

<file path=xl/drawings/_rels/drawing36.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g"/></Relationships>
</file>

<file path=xl/drawings/_rels/drawing3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image" Target="../media/image2.jp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g"/></Relationships>
</file>

<file path=xl/drawings/_rels/drawing40.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image" Target="../media/image2.jp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g"/></Relationships>
</file>

<file path=xl/drawings/_rels/drawing4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image" Target="../media/image2.jpg"/></Relationships>
</file>

<file path=xl/drawings/_rels/drawing4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image" Target="../media/image2.jpg"/></Relationships>
</file>

<file path=xl/drawings/_rels/drawing44.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image" Target="../media/image2.jpg"/></Relationships>
</file>

<file path=xl/drawings/_rels/drawing45.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image" Target="../media/image2.jp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g"/></Relationships>
</file>

<file path=xl/drawings/_rels/drawing4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image" Target="../media/image2.jp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g"/></Relationships>
</file>

<file path=xl/drawings/_rels/drawing4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image" Target="../media/image2.jp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g"/></Relationships>
</file>

<file path=xl/drawings/_rels/drawing5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image" Target="../media/image2.jp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g"/></Relationships>
</file>

<file path=xl/drawings/_rels/drawing5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image" Target="../media/image2.jp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5.xml.rels><?xml version="1.0" encoding="UTF-8" standalone="yes"?>
<Relationships xmlns="http://schemas.openxmlformats.org/package/2006/relationships"><Relationship Id="rId3" Type="http://schemas.openxmlformats.org/officeDocument/2006/relationships/chart" Target="../charts/chart66.xml"/><Relationship Id="rId7" Type="http://schemas.openxmlformats.org/officeDocument/2006/relationships/chart" Target="../charts/chart70.xml"/><Relationship Id="rId2" Type="http://schemas.openxmlformats.org/officeDocument/2006/relationships/chart" Target="../charts/chart65.xml"/><Relationship Id="rId1" Type="http://schemas.openxmlformats.org/officeDocument/2006/relationships/image" Target="../media/image1.jpeg"/><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28575</xdr:rowOff>
    </xdr:from>
    <xdr:to>
      <xdr:col>2</xdr:col>
      <xdr:colOff>190499</xdr:colOff>
      <xdr:row>0</xdr:row>
      <xdr:rowOff>887529</xdr:rowOff>
    </xdr:to>
    <xdr:pic>
      <xdr:nvPicPr>
        <xdr:cNvPr id="2" name="Imagen 1" descr="IMG_3644">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85724" y="28575"/>
          <a:ext cx="1628775" cy="858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47624</xdr:colOff>
      <xdr:row>5</xdr:row>
      <xdr:rowOff>0</xdr:rowOff>
    </xdr:from>
    <xdr:to>
      <xdr:col>12</xdr:col>
      <xdr:colOff>57149</xdr:colOff>
      <xdr:row>15</xdr:row>
      <xdr:rowOff>28575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52386</xdr:colOff>
      <xdr:row>15</xdr:row>
      <xdr:rowOff>114300</xdr:rowOff>
    </xdr:from>
    <xdr:to>
      <xdr:col>12</xdr:col>
      <xdr:colOff>38099</xdr:colOff>
      <xdr:row>25</xdr:row>
      <xdr:rowOff>285750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61912</xdr:colOff>
      <xdr:row>74</xdr:row>
      <xdr:rowOff>0</xdr:rowOff>
    </xdr:from>
    <xdr:to>
      <xdr:col>11</xdr:col>
      <xdr:colOff>752475</xdr:colOff>
      <xdr:row>84</xdr:row>
      <xdr:rowOff>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80963</xdr:colOff>
      <xdr:row>84</xdr:row>
      <xdr:rowOff>76200</xdr:rowOff>
    </xdr:from>
    <xdr:to>
      <xdr:col>11</xdr:col>
      <xdr:colOff>752475</xdr:colOff>
      <xdr:row>95</xdr:row>
      <xdr:rowOff>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28575</xdr:colOff>
      <xdr:row>134</xdr:row>
      <xdr:rowOff>0</xdr:rowOff>
    </xdr:from>
    <xdr:to>
      <xdr:col>11</xdr:col>
      <xdr:colOff>704850</xdr:colOff>
      <xdr:row>145</xdr:row>
      <xdr:rowOff>28575</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28575</xdr:colOff>
      <xdr:row>145</xdr:row>
      <xdr:rowOff>114300</xdr:rowOff>
    </xdr:from>
    <xdr:to>
      <xdr:col>11</xdr:col>
      <xdr:colOff>704850</xdr:colOff>
      <xdr:row>153</xdr:row>
      <xdr:rowOff>371475</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28575</xdr:rowOff>
    </xdr:from>
    <xdr:to>
      <xdr:col>2</xdr:col>
      <xdr:colOff>190499</xdr:colOff>
      <xdr:row>0</xdr:row>
      <xdr:rowOff>887529</xdr:rowOff>
    </xdr:to>
    <xdr:pic>
      <xdr:nvPicPr>
        <xdr:cNvPr id="5" name="Imagen 4" descr="IMG_3644">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85724" y="28575"/>
          <a:ext cx="1628775" cy="858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47624</xdr:colOff>
      <xdr:row>5</xdr:row>
      <xdr:rowOff>0</xdr:rowOff>
    </xdr:from>
    <xdr:to>
      <xdr:col>12</xdr:col>
      <xdr:colOff>57149</xdr:colOff>
      <xdr:row>15</xdr:row>
      <xdr:rowOff>28575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52386</xdr:colOff>
      <xdr:row>15</xdr:row>
      <xdr:rowOff>114300</xdr:rowOff>
    </xdr:from>
    <xdr:to>
      <xdr:col>12</xdr:col>
      <xdr:colOff>38099</xdr:colOff>
      <xdr:row>25</xdr:row>
      <xdr:rowOff>285750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28575</xdr:rowOff>
    </xdr:from>
    <xdr:to>
      <xdr:col>2</xdr:col>
      <xdr:colOff>190499</xdr:colOff>
      <xdr:row>0</xdr:row>
      <xdr:rowOff>887529</xdr:rowOff>
    </xdr:to>
    <xdr:pic>
      <xdr:nvPicPr>
        <xdr:cNvPr id="11" name="Imagen 10" descr="IMG_3644">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85724" y="28575"/>
          <a:ext cx="1628775" cy="858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47624</xdr:colOff>
      <xdr:row>5</xdr:row>
      <xdr:rowOff>0</xdr:rowOff>
    </xdr:from>
    <xdr:to>
      <xdr:col>12</xdr:col>
      <xdr:colOff>57149</xdr:colOff>
      <xdr:row>15</xdr:row>
      <xdr:rowOff>28575</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52386</xdr:colOff>
      <xdr:row>15</xdr:row>
      <xdr:rowOff>114300</xdr:rowOff>
    </xdr:from>
    <xdr:to>
      <xdr:col>12</xdr:col>
      <xdr:colOff>38099</xdr:colOff>
      <xdr:row>25</xdr:row>
      <xdr:rowOff>285750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85725</xdr:rowOff>
    </xdr:from>
    <xdr:ext cx="3248024" cy="1323975"/>
    <xdr:pic>
      <xdr:nvPicPr>
        <xdr:cNvPr id="2" name="image4.jpg" descr="IMG_3644"/>
        <xdr:cNvPicPr preferRelativeResize="0"/>
      </xdr:nvPicPr>
      <xdr:blipFill rotWithShape="1">
        <a:blip xmlns:r="http://schemas.openxmlformats.org/officeDocument/2006/relationships" r:embed="rId1" cstate="print"/>
        <a:srcRect t="29293" b="29293"/>
        <a:stretch/>
      </xdr:blipFill>
      <xdr:spPr>
        <a:xfrm>
          <a:off x="38100" y="85725"/>
          <a:ext cx="3248024" cy="13239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16809</xdr:colOff>
      <xdr:row>0</xdr:row>
      <xdr:rowOff>64033</xdr:rowOff>
    </xdr:from>
    <xdr:ext cx="2280397" cy="978114"/>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64484" y="64033"/>
          <a:ext cx="2280397" cy="97811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6" name="CuadroTexto 5"/>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440530</xdr:colOff>
      <xdr:row>0</xdr:row>
      <xdr:rowOff>85044</xdr:rowOff>
    </xdr:from>
    <xdr:ext cx="2595563" cy="807925"/>
    <xdr:pic>
      <xdr:nvPicPr>
        <xdr:cNvPr id="9"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40530" y="85044"/>
          <a:ext cx="2595563" cy="8079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5</xdr:col>
      <xdr:colOff>408214</xdr:colOff>
      <xdr:row>7</xdr:row>
      <xdr:rowOff>110558</xdr:rowOff>
    </xdr:from>
    <xdr:to>
      <xdr:col>8</xdr:col>
      <xdr:colOff>306161</xdr:colOff>
      <xdr:row>7</xdr:row>
      <xdr:rowOff>119062</xdr:rowOff>
    </xdr:to>
    <xdr:cxnSp macro="">
      <xdr:nvCxnSpPr>
        <xdr:cNvPr id="3" name="Conector recto 2"/>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408044</xdr:colOff>
      <xdr:row>7</xdr:row>
      <xdr:rowOff>21941</xdr:rowOff>
    </xdr:from>
    <xdr:ext cx="311175" cy="172227"/>
    <xdr:sp macro="" textlink="">
      <xdr:nvSpPr>
        <xdr:cNvPr id="4" name="CuadroTexto 3"/>
        <xdr:cNvSpPr txBox="1"/>
      </xdr:nvSpPr>
      <xdr:spPr>
        <a:xfrm>
          <a:off x="10114019" y="1822166"/>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0</xdr:col>
      <xdr:colOff>209550</xdr:colOff>
      <xdr:row>9</xdr:row>
      <xdr:rowOff>204787</xdr:rowOff>
    </xdr:from>
    <xdr:to>
      <xdr:col>2</xdr:col>
      <xdr:colOff>1228725</xdr:colOff>
      <xdr:row>22</xdr:row>
      <xdr:rowOff>19050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695326</xdr:colOff>
      <xdr:row>10</xdr:row>
      <xdr:rowOff>9525</xdr:rowOff>
    </xdr:from>
    <xdr:to>
      <xdr:col>8</xdr:col>
      <xdr:colOff>714375</xdr:colOff>
      <xdr:row>22</xdr:row>
      <xdr:rowOff>123825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108858</xdr:colOff>
      <xdr:row>0</xdr:row>
      <xdr:rowOff>204107</xdr:rowOff>
    </xdr:from>
    <xdr:ext cx="2748643" cy="1006929"/>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61283" y="204107"/>
          <a:ext cx="2748643" cy="1006929"/>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122321</xdr:colOff>
      <xdr:row>0</xdr:row>
      <xdr:rowOff>66675</xdr:rowOff>
    </xdr:from>
    <xdr:ext cx="2106529" cy="1076325"/>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22321" y="66675"/>
          <a:ext cx="2106529" cy="1076325"/>
        </a:xfrm>
        <a:prstGeom prst="rect">
          <a:avLst/>
        </a:prstGeom>
        <a:noFill/>
      </xdr:spPr>
    </xdr:pic>
    <xdr:clientData fLocksWithSheet="0"/>
  </xdr:oneCellAnchor>
  <xdr:twoCellAnchor>
    <xdr:from>
      <xdr:col>5</xdr:col>
      <xdr:colOff>408214</xdr:colOff>
      <xdr:row>7</xdr:row>
      <xdr:rowOff>110558</xdr:rowOff>
    </xdr:from>
    <xdr:to>
      <xdr:col>8</xdr:col>
      <xdr:colOff>306161</xdr:colOff>
      <xdr:row>7</xdr:row>
      <xdr:rowOff>119062</xdr:rowOff>
    </xdr:to>
    <xdr:cxnSp macro="">
      <xdr:nvCxnSpPr>
        <xdr:cNvPr id="8" name="Conector recto 7"/>
        <xdr:cNvCxnSpPr/>
      </xdr:nvCxnSpPr>
      <xdr:spPr>
        <a:xfrm flipV="1">
          <a:off x="7913914" y="2263208"/>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427094</xdr:colOff>
      <xdr:row>7</xdr:row>
      <xdr:rowOff>21941</xdr:rowOff>
    </xdr:from>
    <xdr:ext cx="311175" cy="172227"/>
    <xdr:sp macro="" textlink="">
      <xdr:nvSpPr>
        <xdr:cNvPr id="9" name="CuadroTexto 8"/>
        <xdr:cNvSpPr txBox="1"/>
      </xdr:nvSpPr>
      <xdr:spPr>
        <a:xfrm>
          <a:off x="10218794" y="217459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0</xdr:col>
      <xdr:colOff>252411</xdr:colOff>
      <xdr:row>9</xdr:row>
      <xdr:rowOff>128587</xdr:rowOff>
    </xdr:from>
    <xdr:to>
      <xdr:col>3</xdr:col>
      <xdr:colOff>66674</xdr:colOff>
      <xdr:row>20</xdr:row>
      <xdr:rowOff>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666751</xdr:colOff>
      <xdr:row>9</xdr:row>
      <xdr:rowOff>95250</xdr:rowOff>
    </xdr:from>
    <xdr:to>
      <xdr:col>8</xdr:col>
      <xdr:colOff>666751</xdr:colOff>
      <xdr:row>20</xdr:row>
      <xdr:rowOff>38100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95249</xdr:colOff>
      <xdr:row>0</xdr:row>
      <xdr:rowOff>108856</xdr:rowOff>
    </xdr:from>
    <xdr:ext cx="2748643" cy="1006929"/>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95249" y="108856"/>
          <a:ext cx="2748643" cy="1006929"/>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5</xdr:col>
      <xdr:colOff>408214</xdr:colOff>
      <xdr:row>7</xdr:row>
      <xdr:rowOff>110558</xdr:rowOff>
    </xdr:from>
    <xdr:to>
      <xdr:col>8</xdr:col>
      <xdr:colOff>306161</xdr:colOff>
      <xdr:row>7</xdr:row>
      <xdr:rowOff>119062</xdr:rowOff>
    </xdr:to>
    <xdr:cxnSp macro="">
      <xdr:nvCxnSpPr>
        <xdr:cNvPr id="3" name="Conector recto 2"/>
        <xdr:cNvCxnSpPr/>
      </xdr:nvCxnSpPr>
      <xdr:spPr>
        <a:xfrm flipV="1">
          <a:off x="7580539" y="2282258"/>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379469</xdr:colOff>
      <xdr:row>7</xdr:row>
      <xdr:rowOff>21941</xdr:rowOff>
    </xdr:from>
    <xdr:ext cx="311175" cy="172227"/>
    <xdr:sp macro="" textlink="">
      <xdr:nvSpPr>
        <xdr:cNvPr id="4" name="CuadroTexto 3"/>
        <xdr:cNvSpPr txBox="1"/>
      </xdr:nvSpPr>
      <xdr:spPr>
        <a:xfrm>
          <a:off x="9837794" y="21936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0</xdr:col>
      <xdr:colOff>76200</xdr:colOff>
      <xdr:row>10</xdr:row>
      <xdr:rowOff>23812</xdr:rowOff>
    </xdr:from>
    <xdr:to>
      <xdr:col>3</xdr:col>
      <xdr:colOff>247650</xdr:colOff>
      <xdr:row>22</xdr:row>
      <xdr:rowOff>171450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514350</xdr:colOff>
      <xdr:row>10</xdr:row>
      <xdr:rowOff>47625</xdr:rowOff>
    </xdr:from>
    <xdr:to>
      <xdr:col>8</xdr:col>
      <xdr:colOff>733425</xdr:colOff>
      <xdr:row>22</xdr:row>
      <xdr:rowOff>204787</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27213</xdr:colOff>
      <xdr:row>0</xdr:row>
      <xdr:rowOff>68034</xdr:rowOff>
    </xdr:from>
    <xdr:ext cx="2748643" cy="1006929"/>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74888" y="68034"/>
          <a:ext cx="2748643" cy="1006929"/>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oneCellAnchor>
    <xdr:from>
      <xdr:col>8</xdr:col>
      <xdr:colOff>427094</xdr:colOff>
      <xdr:row>7</xdr:row>
      <xdr:rowOff>31466</xdr:rowOff>
    </xdr:from>
    <xdr:ext cx="311175" cy="172227"/>
    <xdr:sp macro="" textlink="">
      <xdr:nvSpPr>
        <xdr:cNvPr id="8" name="CuadroTexto 7"/>
        <xdr:cNvSpPr txBox="1"/>
      </xdr:nvSpPr>
      <xdr:spPr>
        <a:xfrm>
          <a:off x="10133069" y="183169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5</xdr:col>
      <xdr:colOff>133350</xdr:colOff>
      <xdr:row>7</xdr:row>
      <xdr:rowOff>110558</xdr:rowOff>
    </xdr:from>
    <xdr:to>
      <xdr:col>8</xdr:col>
      <xdr:colOff>410936</xdr:colOff>
      <xdr:row>7</xdr:row>
      <xdr:rowOff>114300</xdr:rowOff>
    </xdr:to>
    <xdr:cxnSp macro="">
      <xdr:nvCxnSpPr>
        <xdr:cNvPr id="9" name="Conector recto 8"/>
        <xdr:cNvCxnSpPr/>
      </xdr:nvCxnSpPr>
      <xdr:spPr>
        <a:xfrm flipV="1">
          <a:off x="7553325" y="1910783"/>
          <a:ext cx="2563586" cy="374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0</xdr:colOff>
      <xdr:row>9</xdr:row>
      <xdr:rowOff>204787</xdr:rowOff>
    </xdr:from>
    <xdr:to>
      <xdr:col>2</xdr:col>
      <xdr:colOff>942975</xdr:colOff>
      <xdr:row>23</xdr:row>
      <xdr:rowOff>14287</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1276350</xdr:colOff>
      <xdr:row>10</xdr:row>
      <xdr:rowOff>23812</xdr:rowOff>
    </xdr:from>
    <xdr:to>
      <xdr:col>7</xdr:col>
      <xdr:colOff>533400</xdr:colOff>
      <xdr:row>23</xdr:row>
      <xdr:rowOff>42862</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0</xdr:col>
      <xdr:colOff>346262</xdr:colOff>
      <xdr:row>0</xdr:row>
      <xdr:rowOff>51706</xdr:rowOff>
    </xdr:from>
    <xdr:ext cx="3006538" cy="834119"/>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346262" y="51706"/>
          <a:ext cx="3006538" cy="834119"/>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5</xdr:col>
      <xdr:colOff>408214</xdr:colOff>
      <xdr:row>7</xdr:row>
      <xdr:rowOff>110558</xdr:rowOff>
    </xdr:from>
    <xdr:to>
      <xdr:col>8</xdr:col>
      <xdr:colOff>306161</xdr:colOff>
      <xdr:row>7</xdr:row>
      <xdr:rowOff>119062</xdr:rowOff>
    </xdr:to>
    <xdr:cxnSp macro="">
      <xdr:nvCxnSpPr>
        <xdr:cNvPr id="3" name="Conector recto 2"/>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4" name="CuadroTexto 3"/>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0</xdr:col>
      <xdr:colOff>152399</xdr:colOff>
      <xdr:row>10</xdr:row>
      <xdr:rowOff>23812</xdr:rowOff>
    </xdr:from>
    <xdr:to>
      <xdr:col>3</xdr:col>
      <xdr:colOff>161924</xdr:colOff>
      <xdr:row>23</xdr:row>
      <xdr:rowOff>42862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657225</xdr:colOff>
      <xdr:row>9</xdr:row>
      <xdr:rowOff>185737</xdr:rowOff>
    </xdr:from>
    <xdr:to>
      <xdr:col>8</xdr:col>
      <xdr:colOff>742950</xdr:colOff>
      <xdr:row>22</xdr:row>
      <xdr:rowOff>204787</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323849</xdr:colOff>
      <xdr:row>0</xdr:row>
      <xdr:rowOff>28575</xdr:rowOff>
    </xdr:from>
    <xdr:ext cx="2571751" cy="923925"/>
    <xdr:pic>
      <xdr:nvPicPr>
        <xdr:cNvPr id="5"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323849" y="28575"/>
          <a:ext cx="2571751" cy="923925"/>
        </a:xfrm>
        <a:prstGeom prst="rect">
          <a:avLst/>
        </a:prstGeom>
        <a:noFill/>
      </xdr:spPr>
    </xdr:pic>
    <xdr:clientData fLocksWithSheet="0"/>
  </xdr:oneCellAnchor>
  <xdr:oneCellAnchor>
    <xdr:from>
      <xdr:col>3</xdr:col>
      <xdr:colOff>285748</xdr:colOff>
      <xdr:row>6</xdr:row>
      <xdr:rowOff>40820</xdr:rowOff>
    </xdr:from>
    <xdr:ext cx="979715" cy="264560"/>
    <mc:AlternateContent xmlns:mc="http://schemas.openxmlformats.org/markup-compatibility/2006" xmlns:a14="http://schemas.microsoft.com/office/drawing/2010/main">
      <mc:Choice Requires="a14">
        <xdr:sp macro="" textlink="">
          <xdr:nvSpPr>
            <xdr:cNvPr id="6" name="2 CuadroTexto">
              <a:extLst>
                <a:ext uri="{FF2B5EF4-FFF2-40B4-BE49-F238E27FC236}">
                  <a16:creationId xmlns:a16="http://schemas.microsoft.com/office/drawing/2014/main" id="{CD089BF6-4C96-4313-8708-15E7320812FB}"/>
                </a:ext>
              </a:extLst>
            </xdr:cNvPr>
            <xdr:cNvSpPr txBox="1"/>
          </xdr:nvSpPr>
          <xdr:spPr>
            <a:xfrm>
              <a:off x="3524248" y="2345870"/>
              <a:ext cx="9797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CO" sz="1100" b="0" i="1">
                            <a:latin typeface="Cambria Math"/>
                          </a:rPr>
                          <m:t>𝑇</m:t>
                        </m:r>
                      </m:e>
                      <m:sub>
                        <m:r>
                          <a:rPr lang="es-CO" sz="1100" b="0" i="1">
                            <a:latin typeface="Cambria Math"/>
                          </a:rPr>
                          <m:t>𝑚</m:t>
                        </m:r>
                      </m:sub>
                    </m:sSub>
                    <m:r>
                      <a:rPr lang="es-CO" sz="1100" i="0">
                        <a:latin typeface="Cambria Math"/>
                        <a:ea typeface="Cambria Math"/>
                      </a:rPr>
                      <m:t>≤</m:t>
                    </m:r>
                    <m:r>
                      <a:rPr lang="es-CO" sz="1100" b="0" i="0">
                        <a:latin typeface="Cambria Math"/>
                        <a:ea typeface="Cambria Math"/>
                      </a:rPr>
                      <m:t>72</m:t>
                    </m:r>
                    <m:r>
                      <m:rPr>
                        <m:sty m:val="p"/>
                      </m:rPr>
                      <a:rPr lang="es-CO" sz="1100" b="0" i="0">
                        <a:latin typeface="Cambria Math"/>
                        <a:ea typeface="Cambria Math"/>
                      </a:rPr>
                      <m:t>Hr</m:t>
                    </m:r>
                  </m:oMath>
                </m:oMathPara>
              </a14:m>
              <a:endParaRPr lang="es-CO" sz="1100"/>
            </a:p>
          </xdr:txBody>
        </xdr:sp>
      </mc:Choice>
      <mc:Fallback xmlns="">
        <xdr:sp macro="" textlink="">
          <xdr:nvSpPr>
            <xdr:cNvPr id="6" name="2 CuadroTexto">
              <a:extLst>
                <a:ext uri="{FF2B5EF4-FFF2-40B4-BE49-F238E27FC236}">
                  <a16:creationId xmlns:a16="http://schemas.microsoft.com/office/drawing/2014/main" id="{CD089BF6-4C96-4313-8708-15E7320812FB}"/>
                </a:ext>
              </a:extLst>
            </xdr:cNvPr>
            <xdr:cNvSpPr txBox="1"/>
          </xdr:nvSpPr>
          <xdr:spPr>
            <a:xfrm>
              <a:off x="3524248" y="2345870"/>
              <a:ext cx="9797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s-CO" sz="1100" b="0" i="0">
                  <a:latin typeface="Cambria Math"/>
                </a:rPr>
                <a:t>𝑇</a:t>
              </a:r>
              <a:r>
                <a:rPr lang="es-CO" sz="1100" b="0" i="0">
                  <a:latin typeface="Cambria Math" panose="02040503050406030204" pitchFamily="18" charset="0"/>
                </a:rPr>
                <a:t>_</a:t>
              </a:r>
              <a:r>
                <a:rPr lang="es-CO" sz="1100" b="0" i="0">
                  <a:latin typeface="Cambria Math"/>
                </a:rPr>
                <a:t>𝑚</a:t>
              </a:r>
              <a:r>
                <a:rPr lang="es-CO" sz="1100" i="0">
                  <a:latin typeface="Cambria Math"/>
                  <a:ea typeface="Cambria Math"/>
                </a:rPr>
                <a:t>≤</a:t>
              </a:r>
              <a:r>
                <a:rPr lang="es-CO" sz="1100" b="0" i="0">
                  <a:latin typeface="Cambria Math"/>
                  <a:ea typeface="Cambria Math"/>
                </a:rPr>
                <a:t>72Hr</a:t>
              </a:r>
              <a:endParaRPr lang="es-CO" sz="1100"/>
            </a:p>
          </xdr:txBody>
        </xdr:sp>
      </mc:Fallback>
    </mc:AlternateContent>
    <xdr:clientData/>
  </xdr:oneCellAnchor>
  <xdr:oneCellAnchor>
    <xdr:from>
      <xdr:col>3</xdr:col>
      <xdr:colOff>244928</xdr:colOff>
      <xdr:row>9</xdr:row>
      <xdr:rowOff>40821</xdr:rowOff>
    </xdr:from>
    <xdr:ext cx="1133475" cy="436914"/>
    <mc:AlternateContent xmlns:mc="http://schemas.openxmlformats.org/markup-compatibility/2006" xmlns:a14="http://schemas.microsoft.com/office/drawing/2010/main">
      <mc:Choice Requires="a14">
        <xdr:sp macro="" textlink="">
          <xdr:nvSpPr>
            <xdr:cNvPr id="7" name="3 CuadroTexto">
              <a:extLst>
                <a:ext uri="{FF2B5EF4-FFF2-40B4-BE49-F238E27FC236}">
                  <a16:creationId xmlns:a16="http://schemas.microsoft.com/office/drawing/2014/main" id="{82F8FD8D-6F23-49C7-8C5B-B547C7EAE4B3}"/>
                </a:ext>
              </a:extLst>
            </xdr:cNvPr>
            <xdr:cNvSpPr txBox="1"/>
          </xdr:nvSpPr>
          <xdr:spPr>
            <a:xfrm>
              <a:off x="3483428" y="3479346"/>
              <a:ext cx="1133475"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s-CO" sz="1100" i="1">
                            <a:latin typeface="Cambria Math" panose="02040503050406030204" pitchFamily="18" charset="0"/>
                            <a:ea typeface="Cambria Math"/>
                          </a:rPr>
                        </m:ctrlPr>
                      </m:fPr>
                      <m:num>
                        <m:sSub>
                          <m:sSubPr>
                            <m:ctrlPr>
                              <a:rPr lang="es-CO" sz="1100" i="1">
                                <a:latin typeface="Cambria Math" panose="02040503050406030204" pitchFamily="18" charset="0"/>
                                <a:ea typeface="Cambria Math"/>
                              </a:rPr>
                            </m:ctrlPr>
                          </m:sSubPr>
                          <m:e>
                            <m:r>
                              <a:rPr lang="es-CO" sz="1100" b="0" i="1">
                                <a:latin typeface="Cambria Math"/>
                                <a:ea typeface="Cambria Math"/>
                              </a:rPr>
                              <m:t>𝐿</m:t>
                            </m:r>
                          </m:e>
                          <m:sub>
                            <m:r>
                              <a:rPr lang="es-CO" sz="1100" b="0" i="1">
                                <a:latin typeface="Cambria Math"/>
                                <a:ea typeface="Cambria Math"/>
                              </a:rPr>
                              <m:t>𝑖𝑛𝑠𝑡</m:t>
                            </m:r>
                          </m:sub>
                        </m:sSub>
                      </m:num>
                      <m:den>
                        <m:sSub>
                          <m:sSubPr>
                            <m:ctrlPr>
                              <a:rPr lang="es-CO" sz="1100" i="1">
                                <a:latin typeface="Cambria Math" panose="02040503050406030204" pitchFamily="18" charset="0"/>
                                <a:ea typeface="Cambria Math"/>
                              </a:rPr>
                            </m:ctrlPr>
                          </m:sSubPr>
                          <m:e>
                            <m:r>
                              <a:rPr lang="es-CO" sz="1100" b="0" i="1">
                                <a:latin typeface="Cambria Math"/>
                                <a:ea typeface="Cambria Math"/>
                              </a:rPr>
                              <m:t>𝐿</m:t>
                            </m:r>
                          </m:e>
                          <m:sub>
                            <m:r>
                              <a:rPr lang="es-CO" sz="1100" b="0" i="1">
                                <a:latin typeface="Cambria Math"/>
                                <a:ea typeface="Cambria Math"/>
                              </a:rPr>
                              <m:t>𝑐𝑜𝑛𝑣</m:t>
                            </m:r>
                          </m:sub>
                        </m:sSub>
                      </m:den>
                    </m:f>
                    <m:r>
                      <a:rPr lang="es-CO" sz="1100" i="1">
                        <a:latin typeface="Cambria Math"/>
                        <a:ea typeface="Cambria Math"/>
                      </a:rPr>
                      <m:t>≥</m:t>
                    </m:r>
                    <m:r>
                      <a:rPr lang="es-CO" sz="1100" b="0" i="1">
                        <a:latin typeface="Cambria Math" panose="02040503050406030204" pitchFamily="18" charset="0"/>
                        <a:ea typeface="Cambria Math"/>
                      </a:rPr>
                      <m:t>66</m:t>
                    </m:r>
                    <m:r>
                      <a:rPr lang="es-CO" sz="1100" b="0" i="1">
                        <a:latin typeface="Cambria Math"/>
                        <a:ea typeface="Cambria Math"/>
                      </a:rPr>
                      <m:t>%</m:t>
                    </m:r>
                  </m:oMath>
                </m:oMathPara>
              </a14:m>
              <a:endParaRPr lang="es-CO" sz="1100"/>
            </a:p>
          </xdr:txBody>
        </xdr:sp>
      </mc:Choice>
      <mc:Fallback xmlns="">
        <xdr:sp macro="" textlink="">
          <xdr:nvSpPr>
            <xdr:cNvPr id="7" name="3 CuadroTexto">
              <a:extLst>
                <a:ext uri="{FF2B5EF4-FFF2-40B4-BE49-F238E27FC236}">
                  <a16:creationId xmlns:a16="http://schemas.microsoft.com/office/drawing/2014/main" id="{82F8FD8D-6F23-49C7-8C5B-B547C7EAE4B3}"/>
                </a:ext>
              </a:extLst>
            </xdr:cNvPr>
            <xdr:cNvSpPr txBox="1"/>
          </xdr:nvSpPr>
          <xdr:spPr>
            <a:xfrm>
              <a:off x="3483428" y="3479346"/>
              <a:ext cx="1133475"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s-CO" sz="1100" b="0" i="0">
                  <a:latin typeface="Cambria Math"/>
                  <a:ea typeface="Cambria Math"/>
                </a:rPr>
                <a:t>𝐿</a:t>
              </a:r>
              <a:r>
                <a:rPr lang="es-CO" sz="1100" b="0" i="0">
                  <a:latin typeface="Cambria Math" panose="02040503050406030204" pitchFamily="18" charset="0"/>
                  <a:ea typeface="Cambria Math"/>
                </a:rPr>
                <a:t>_</a:t>
              </a:r>
              <a:r>
                <a:rPr lang="es-CO" sz="1100" b="0" i="0">
                  <a:latin typeface="Cambria Math"/>
                  <a:ea typeface="Cambria Math"/>
                </a:rPr>
                <a:t>𝑖𝑛𝑠𝑡</a:t>
              </a:r>
              <a:r>
                <a:rPr lang="es-CO" sz="1100" b="0" i="0">
                  <a:latin typeface="Cambria Math" panose="02040503050406030204" pitchFamily="18" charset="0"/>
                  <a:ea typeface="Cambria Math"/>
                </a:rPr>
                <a:t>/</a:t>
              </a:r>
              <a:r>
                <a:rPr lang="es-CO" sz="1100" b="0" i="0">
                  <a:latin typeface="Cambria Math"/>
                  <a:ea typeface="Cambria Math"/>
                </a:rPr>
                <a:t>𝐿</a:t>
              </a:r>
              <a:r>
                <a:rPr lang="es-CO" sz="1100" b="0" i="0">
                  <a:latin typeface="Cambria Math" panose="02040503050406030204" pitchFamily="18" charset="0"/>
                  <a:ea typeface="Cambria Math"/>
                </a:rPr>
                <a:t>_</a:t>
              </a:r>
              <a:r>
                <a:rPr lang="es-CO" sz="1100" b="0" i="0">
                  <a:latin typeface="Cambria Math"/>
                  <a:ea typeface="Cambria Math"/>
                </a:rPr>
                <a:t>𝑐𝑜𝑛𝑣</a:t>
              </a:r>
              <a:r>
                <a:rPr lang="es-CO" sz="1100" b="0" i="0">
                  <a:latin typeface="Cambria Math" panose="02040503050406030204" pitchFamily="18" charset="0"/>
                  <a:ea typeface="Cambria Math"/>
                </a:rPr>
                <a:t> </a:t>
              </a:r>
              <a:r>
                <a:rPr lang="es-CO" sz="1100" i="0">
                  <a:latin typeface="Cambria Math"/>
                  <a:ea typeface="Cambria Math"/>
                </a:rPr>
                <a:t>≥</a:t>
              </a:r>
              <a:r>
                <a:rPr lang="es-CO" sz="1100" b="0" i="0">
                  <a:latin typeface="Cambria Math" panose="02040503050406030204" pitchFamily="18" charset="0"/>
                  <a:ea typeface="Cambria Math"/>
                </a:rPr>
                <a:t>66</a:t>
              </a:r>
              <a:r>
                <a:rPr lang="es-CO" sz="1100" b="0" i="0">
                  <a:latin typeface="Cambria Math"/>
                  <a:ea typeface="Cambria Math"/>
                </a:rPr>
                <a:t>%</a:t>
              </a:r>
              <a:endParaRPr lang="es-CO" sz="1100"/>
            </a:p>
          </xdr:txBody>
        </xdr:sp>
      </mc:Fallback>
    </mc:AlternateContent>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398519</xdr:colOff>
      <xdr:row>7</xdr:row>
      <xdr:rowOff>2891</xdr:rowOff>
    </xdr:from>
    <xdr:ext cx="311175" cy="172227"/>
    <xdr:sp macro="" textlink="">
      <xdr:nvSpPr>
        <xdr:cNvPr id="6" name="CuadroTexto 5"/>
        <xdr:cNvSpPr txBox="1"/>
      </xdr:nvSpPr>
      <xdr:spPr>
        <a:xfrm>
          <a:off x="10104494" y="1803116"/>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1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11</xdr:row>
      <xdr:rowOff>107700</xdr:rowOff>
    </xdr:from>
    <xdr:to>
      <xdr:col>2</xdr:col>
      <xdr:colOff>1153026</xdr:colOff>
      <xdr:row>24</xdr:row>
      <xdr:rowOff>100263</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11</xdr:row>
      <xdr:rowOff>110289</xdr:rowOff>
    </xdr:from>
    <xdr:to>
      <xdr:col>8</xdr:col>
      <xdr:colOff>681789</xdr:colOff>
      <xdr:row>24</xdr:row>
      <xdr:rowOff>140369</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5" name="Conector recto 1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360419</xdr:colOff>
      <xdr:row>7</xdr:row>
      <xdr:rowOff>28493</xdr:rowOff>
    </xdr:from>
    <xdr:ext cx="311175" cy="172227"/>
    <xdr:sp macro="" textlink="">
      <xdr:nvSpPr>
        <xdr:cNvPr id="16" name="CuadroTexto 15"/>
        <xdr:cNvSpPr txBox="1"/>
      </xdr:nvSpPr>
      <xdr:spPr>
        <a:xfrm>
          <a:off x="10066394" y="1828718"/>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390524</xdr:colOff>
      <xdr:row>0</xdr:row>
      <xdr:rowOff>80282</xdr:rowOff>
    </xdr:from>
    <xdr:ext cx="2847976" cy="834118"/>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390524" y="80282"/>
          <a:ext cx="2847976" cy="834118"/>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11" name="CuadroTexto 10"/>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28575</xdr:colOff>
      <xdr:row>0</xdr:row>
      <xdr:rowOff>104775</xdr:rowOff>
    </xdr:from>
    <xdr:ext cx="2314575" cy="800100"/>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76250" y="104775"/>
          <a:ext cx="2314575" cy="800100"/>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1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20" name="Conector recto 19"/>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21" name="CuadroTexto 20"/>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190501</xdr:colOff>
      <xdr:row>0</xdr:row>
      <xdr:rowOff>108857</xdr:rowOff>
    </xdr:from>
    <xdr:ext cx="1981200" cy="748393"/>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90501" y="108857"/>
          <a:ext cx="1981200" cy="748393"/>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6" name="CuadroTexto 5"/>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190500</xdr:colOff>
      <xdr:row>0</xdr:row>
      <xdr:rowOff>108857</xdr:rowOff>
    </xdr:from>
    <xdr:ext cx="1981200" cy="748393"/>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638175" y="108857"/>
          <a:ext cx="1981200" cy="748393"/>
        </a:xfrm>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6" name="CuadroTexto 5"/>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1</xdr:col>
      <xdr:colOff>263339</xdr:colOff>
      <xdr:row>0</xdr:row>
      <xdr:rowOff>0</xdr:rowOff>
    </xdr:from>
    <xdr:ext cx="2149929" cy="966108"/>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711574" y="0"/>
          <a:ext cx="2149929" cy="966108"/>
        </a:xfrm>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6" name="CuadroTexto 5"/>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30.xml><?xml version="1.0" encoding="utf-8"?>
<xdr:wsDr xmlns:xdr="http://schemas.openxmlformats.org/drawingml/2006/spreadsheetDrawing" xmlns:a="http://schemas.openxmlformats.org/drawingml/2006/main">
  <xdr:twoCellAnchor editAs="oneCell">
    <xdr:from>
      <xdr:col>1</xdr:col>
      <xdr:colOff>57150</xdr:colOff>
      <xdr:row>1</xdr:row>
      <xdr:rowOff>200026</xdr:rowOff>
    </xdr:from>
    <xdr:to>
      <xdr:col>4</xdr:col>
      <xdr:colOff>1199029</xdr:colOff>
      <xdr:row>2</xdr:row>
      <xdr:rowOff>619203</xdr:rowOff>
    </xdr:to>
    <xdr:pic>
      <xdr:nvPicPr>
        <xdr:cNvPr id="3" name="Imagen 3" descr="Resultado de imagen para essma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885" y="289673"/>
          <a:ext cx="4369173" cy="1427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11" name="CuadroTexto 10"/>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11</xdr:row>
      <xdr:rowOff>107700</xdr:rowOff>
    </xdr:from>
    <xdr:to>
      <xdr:col>2</xdr:col>
      <xdr:colOff>1153026</xdr:colOff>
      <xdr:row>24</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11</xdr:row>
      <xdr:rowOff>110289</xdr:rowOff>
    </xdr:from>
    <xdr:to>
      <xdr:col>8</xdr:col>
      <xdr:colOff>681789</xdr:colOff>
      <xdr:row>24</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77458"/>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360419</xdr:colOff>
      <xdr:row>7</xdr:row>
      <xdr:rowOff>28493</xdr:rowOff>
    </xdr:from>
    <xdr:ext cx="311175" cy="172227"/>
    <xdr:sp macro="" textlink="">
      <xdr:nvSpPr>
        <xdr:cNvPr id="6" name="CuadroTexto 5"/>
        <xdr:cNvSpPr txBox="1"/>
      </xdr:nvSpPr>
      <xdr:spPr>
        <a:xfrm>
          <a:off x="10066394" y="1895393"/>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190500</xdr:colOff>
      <xdr:row>0</xdr:row>
      <xdr:rowOff>108857</xdr:rowOff>
    </xdr:from>
    <xdr:ext cx="2009775" cy="710293"/>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90500" y="108857"/>
          <a:ext cx="2009775" cy="710293"/>
        </a:xfrm>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869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11" name="CuadroTexto 10"/>
        <xdr:cNvSpPr txBox="1"/>
      </xdr:nvSpPr>
      <xdr:spPr>
        <a:xfrm>
          <a:off x="10094969" y="18507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95251</xdr:colOff>
      <xdr:row>0</xdr:row>
      <xdr:rowOff>108857</xdr:rowOff>
    </xdr:from>
    <xdr:ext cx="2076450" cy="719818"/>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95251" y="108857"/>
          <a:ext cx="2076450" cy="719818"/>
        </a:xfrm>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869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11" name="CuadroTexto 10"/>
        <xdr:cNvSpPr txBox="1"/>
      </xdr:nvSpPr>
      <xdr:spPr>
        <a:xfrm>
          <a:off x="10094969" y="18507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0</xdr:col>
      <xdr:colOff>419100</xdr:colOff>
      <xdr:row>0</xdr:row>
      <xdr:rowOff>0</xdr:rowOff>
    </xdr:from>
    <xdr:ext cx="2149929" cy="966108"/>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19100" y="0"/>
          <a:ext cx="2149929" cy="966108"/>
        </a:xfrm>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11" name="CuadroTexto 10"/>
        <xdr:cNvSpPr txBox="1"/>
      </xdr:nvSpPr>
      <xdr:spPr>
        <a:xfrm>
          <a:off x="10094969" y="17745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1</xdr:col>
      <xdr:colOff>16809</xdr:colOff>
      <xdr:row>0</xdr:row>
      <xdr:rowOff>64033</xdr:rowOff>
    </xdr:from>
    <xdr:ext cx="2280397" cy="978114"/>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64484" y="64033"/>
          <a:ext cx="2280397" cy="978114"/>
        </a:xfrm>
        <a:prstGeom prst="rect">
          <a:avLst/>
        </a:prstGeom>
        <a:noFill/>
      </xdr:spPr>
    </xdr:pic>
    <xdr:clientData fLocksWithSheet="0"/>
  </xdr:oneCellAnchor>
</xdr:wsDr>
</file>

<file path=xl/drawings/drawing40.xml><?xml version="1.0" encoding="utf-8"?>
<xdr:wsDr xmlns:xdr="http://schemas.openxmlformats.org/drawingml/2006/spreadsheetDrawing" xmlns:a="http://schemas.openxmlformats.org/drawingml/2006/main">
  <xdr:oneCellAnchor>
    <xdr:from>
      <xdr:col>0</xdr:col>
      <xdr:colOff>160421</xdr:colOff>
      <xdr:row>0</xdr:row>
      <xdr:rowOff>97255</xdr:rowOff>
    </xdr:from>
    <xdr:ext cx="2497054" cy="798095"/>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497054" cy="798095"/>
        </a:xfrm>
        <a:prstGeom prst="rect">
          <a:avLst/>
        </a:prstGeom>
        <a:noFill/>
      </xdr:spPr>
    </xdr:pic>
    <xdr:clientData fLocksWithSheet="0"/>
  </xdr:oneCellAnchor>
  <xdr:twoCellAnchor>
    <xdr:from>
      <xdr:col>5</xdr:col>
      <xdr:colOff>408214</xdr:colOff>
      <xdr:row>7</xdr:row>
      <xdr:rowOff>110558</xdr:rowOff>
    </xdr:from>
    <xdr:to>
      <xdr:col>8</xdr:col>
      <xdr:colOff>306161</xdr:colOff>
      <xdr:row>7</xdr:row>
      <xdr:rowOff>119062</xdr:rowOff>
    </xdr:to>
    <xdr:cxnSp macro="">
      <xdr:nvCxnSpPr>
        <xdr:cNvPr id="3" name="Conector recto 2"/>
        <xdr:cNvCxnSpPr/>
      </xdr:nvCxnSpPr>
      <xdr:spPr>
        <a:xfrm flipV="1">
          <a:off x="7932964" y="1977458"/>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408044</xdr:colOff>
      <xdr:row>7</xdr:row>
      <xdr:rowOff>21941</xdr:rowOff>
    </xdr:from>
    <xdr:ext cx="311175" cy="172227"/>
    <xdr:sp macro="" textlink="">
      <xdr:nvSpPr>
        <xdr:cNvPr id="4" name="CuadroTexto 3"/>
        <xdr:cNvSpPr txBox="1"/>
      </xdr:nvSpPr>
      <xdr:spPr>
        <a:xfrm>
          <a:off x="10218794" y="18888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0</xdr:col>
      <xdr:colOff>85724</xdr:colOff>
      <xdr:row>10</xdr:row>
      <xdr:rowOff>4762</xdr:rowOff>
    </xdr:from>
    <xdr:to>
      <xdr:col>3</xdr:col>
      <xdr:colOff>180974</xdr:colOff>
      <xdr:row>23</xdr:row>
      <xdr:rowOff>23812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523875</xdr:colOff>
      <xdr:row>9</xdr:row>
      <xdr:rowOff>195262</xdr:rowOff>
    </xdr:from>
    <xdr:to>
      <xdr:col>9</xdr:col>
      <xdr:colOff>0</xdr:colOff>
      <xdr:row>23</xdr:row>
      <xdr:rowOff>4762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oneCellAnchor>
    <xdr:from>
      <xdr:col>0</xdr:col>
      <xdr:colOff>95250</xdr:colOff>
      <xdr:row>0</xdr:row>
      <xdr:rowOff>108857</xdr:rowOff>
    </xdr:from>
    <xdr:ext cx="2149929" cy="966108"/>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95250" y="108857"/>
          <a:ext cx="2149929" cy="966108"/>
        </a:xfrm>
        <a:prstGeom prst="rect">
          <a:avLst/>
        </a:prstGeom>
        <a:noFill/>
      </xdr:spPr>
    </xdr:pic>
    <xdr:clientData fLocksWithSheet="0"/>
  </xdr:oneCellAnchor>
</xdr:wsDr>
</file>

<file path=xl/drawings/drawing42.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7</xdr:row>
      <xdr:rowOff>18968</xdr:rowOff>
    </xdr:from>
    <xdr:ext cx="311175" cy="172227"/>
    <xdr:sp macro="" textlink="">
      <xdr:nvSpPr>
        <xdr:cNvPr id="6" name="CuadroTexto 5"/>
        <xdr:cNvSpPr txBox="1"/>
      </xdr:nvSpPr>
      <xdr:spPr>
        <a:xfrm>
          <a:off x="10094969" y="1819193"/>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11</xdr:row>
      <xdr:rowOff>107700</xdr:rowOff>
    </xdr:from>
    <xdr:to>
      <xdr:col>2</xdr:col>
      <xdr:colOff>1153026</xdr:colOff>
      <xdr:row>24</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11</xdr:row>
      <xdr:rowOff>110289</xdr:rowOff>
    </xdr:from>
    <xdr:to>
      <xdr:col>8</xdr:col>
      <xdr:colOff>681789</xdr:colOff>
      <xdr:row>24</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360419</xdr:colOff>
      <xdr:row>7</xdr:row>
      <xdr:rowOff>28493</xdr:rowOff>
    </xdr:from>
    <xdr:ext cx="311175" cy="172227"/>
    <xdr:sp macro="" textlink="">
      <xdr:nvSpPr>
        <xdr:cNvPr id="6" name="CuadroTexto 5"/>
        <xdr:cNvSpPr txBox="1"/>
      </xdr:nvSpPr>
      <xdr:spPr>
        <a:xfrm>
          <a:off x="10066394" y="1828718"/>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11</xdr:row>
      <xdr:rowOff>107700</xdr:rowOff>
    </xdr:from>
    <xdr:to>
      <xdr:col>2</xdr:col>
      <xdr:colOff>1153026</xdr:colOff>
      <xdr:row>24</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11</xdr:row>
      <xdr:rowOff>110289</xdr:rowOff>
    </xdr:from>
    <xdr:to>
      <xdr:col>8</xdr:col>
      <xdr:colOff>681789</xdr:colOff>
      <xdr:row>24</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360419</xdr:colOff>
      <xdr:row>7</xdr:row>
      <xdr:rowOff>28493</xdr:rowOff>
    </xdr:from>
    <xdr:ext cx="311175" cy="172227"/>
    <xdr:sp macro="" textlink="">
      <xdr:nvSpPr>
        <xdr:cNvPr id="6" name="CuadroTexto 5"/>
        <xdr:cNvSpPr txBox="1"/>
      </xdr:nvSpPr>
      <xdr:spPr>
        <a:xfrm>
          <a:off x="10066394" y="1828718"/>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11</xdr:row>
      <xdr:rowOff>107700</xdr:rowOff>
    </xdr:from>
    <xdr:to>
      <xdr:col>2</xdr:col>
      <xdr:colOff>1153026</xdr:colOff>
      <xdr:row>24</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11</xdr:row>
      <xdr:rowOff>110289</xdr:rowOff>
    </xdr:from>
    <xdr:to>
      <xdr:col>8</xdr:col>
      <xdr:colOff>681789</xdr:colOff>
      <xdr:row>24</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360419</xdr:colOff>
      <xdr:row>7</xdr:row>
      <xdr:rowOff>28493</xdr:rowOff>
    </xdr:from>
    <xdr:ext cx="311175" cy="172227"/>
    <xdr:sp macro="" textlink="">
      <xdr:nvSpPr>
        <xdr:cNvPr id="11" name="CuadroTexto 10"/>
        <xdr:cNvSpPr txBox="1"/>
      </xdr:nvSpPr>
      <xdr:spPr>
        <a:xfrm>
          <a:off x="10066394" y="1828718"/>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1</xdr:col>
      <xdr:colOff>130116</xdr:colOff>
      <xdr:row>0</xdr:row>
      <xdr:rowOff>47086</xdr:rowOff>
    </xdr:from>
    <xdr:ext cx="1936809" cy="667289"/>
    <xdr:pic>
      <xdr:nvPicPr>
        <xdr:cNvPr id="3" name="image4.jpg" descr="IMG_3644">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cstate="print"/>
        <a:srcRect t="29293" b="29293"/>
        <a:stretch/>
      </xdr:blipFill>
      <xdr:spPr>
        <a:xfrm>
          <a:off x="511116" y="47086"/>
          <a:ext cx="1936809" cy="667289"/>
        </a:xfrm>
        <a:prstGeom prst="rect">
          <a:avLst/>
        </a:prstGeom>
        <a:noFill/>
      </xdr:spPr>
    </xdr:pic>
    <xdr:clientData fLocksWithSheet="0"/>
  </xdr:oneCellAnchor>
</xdr:wsDr>
</file>

<file path=xl/drawings/drawing47.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5</xdr:col>
      <xdr:colOff>408214</xdr:colOff>
      <xdr:row>7</xdr:row>
      <xdr:rowOff>110558</xdr:rowOff>
    </xdr:from>
    <xdr:to>
      <xdr:col>8</xdr:col>
      <xdr:colOff>306161</xdr:colOff>
      <xdr:row>7</xdr:row>
      <xdr:rowOff>119062</xdr:rowOff>
    </xdr:to>
    <xdr:cxnSp macro="">
      <xdr:nvCxnSpPr>
        <xdr:cNvPr id="3" name="Conector recto 2"/>
        <xdr:cNvCxnSpPr/>
      </xdr:nvCxnSpPr>
      <xdr:spPr>
        <a:xfrm flipV="1">
          <a:off x="7266214" y="246323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4" name="CuadroTexto 3"/>
        <xdr:cNvSpPr txBox="1"/>
      </xdr:nvSpPr>
      <xdr:spPr>
        <a:xfrm>
          <a:off x="9532994" y="232699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twoCellAnchor>
    <xdr:from>
      <xdr:col>0</xdr:col>
      <xdr:colOff>19050</xdr:colOff>
      <xdr:row>9</xdr:row>
      <xdr:rowOff>204787</xdr:rowOff>
    </xdr:from>
    <xdr:to>
      <xdr:col>3</xdr:col>
      <xdr:colOff>523875</xdr:colOff>
      <xdr:row>23</xdr:row>
      <xdr:rowOff>14287</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195262</xdr:colOff>
      <xdr:row>9</xdr:row>
      <xdr:rowOff>166687</xdr:rowOff>
    </xdr:from>
    <xdr:to>
      <xdr:col>8</xdr:col>
      <xdr:colOff>747712</xdr:colOff>
      <xdr:row>22</xdr:row>
      <xdr:rowOff>185737</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xdr:wsDr xmlns:xdr="http://schemas.openxmlformats.org/drawingml/2006/spreadsheetDrawing" xmlns:a="http://schemas.openxmlformats.org/drawingml/2006/main">
  <xdr:oneCellAnchor>
    <xdr:from>
      <xdr:col>1</xdr:col>
      <xdr:colOff>16809</xdr:colOff>
      <xdr:row>0</xdr:row>
      <xdr:rowOff>64033</xdr:rowOff>
    </xdr:from>
    <xdr:ext cx="2280397" cy="978114"/>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64484" y="64033"/>
          <a:ext cx="2280397" cy="978114"/>
        </a:xfrm>
        <a:prstGeom prst="rect">
          <a:avLst/>
        </a:prstGeom>
        <a:noFill/>
      </xdr:spPr>
    </xdr:pic>
    <xdr:clientData fLocksWithSheet="0"/>
  </xdr:oneCellAnchor>
</xdr:wsDr>
</file>

<file path=xl/drawings/drawing49.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7"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10" name="Conector recto 9"/>
        <xdr:cNvCxnSpPr/>
      </xdr:nvCxnSpPr>
      <xdr:spPr>
        <a:xfrm flipV="1">
          <a:off x="7828189" y="1996508"/>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388994</xdr:colOff>
      <xdr:row>6</xdr:row>
      <xdr:rowOff>193391</xdr:rowOff>
    </xdr:from>
    <xdr:ext cx="311175" cy="172227"/>
    <xdr:sp macro="" textlink="">
      <xdr:nvSpPr>
        <xdr:cNvPr id="11" name="CuadroTexto 10"/>
        <xdr:cNvSpPr txBox="1"/>
      </xdr:nvSpPr>
      <xdr:spPr>
        <a:xfrm>
          <a:off x="10094969" y="1860266"/>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50.xml><?xml version="1.0" encoding="utf-8"?>
<xdr:wsDr xmlns:xdr="http://schemas.openxmlformats.org/drawingml/2006/spreadsheetDrawing" xmlns:a="http://schemas.openxmlformats.org/drawingml/2006/main">
  <xdr:oneCellAnchor>
    <xdr:from>
      <xdr:col>1</xdr:col>
      <xdr:colOff>16810</xdr:colOff>
      <xdr:row>0</xdr:row>
      <xdr:rowOff>16408</xdr:rowOff>
    </xdr:from>
    <xdr:ext cx="2221566" cy="888467"/>
    <xdr:pic>
      <xdr:nvPicPr>
        <xdr:cNvPr id="3"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464485" y="16408"/>
          <a:ext cx="2221566" cy="888467"/>
        </a:xfrm>
        <a:prstGeom prst="rect">
          <a:avLst/>
        </a:prstGeom>
        <a:noFill/>
      </xdr:spPr>
    </xdr:pic>
    <xdr:clientData fLocksWithSheet="0"/>
  </xdr:oneCellAnchor>
</xdr:wsDr>
</file>

<file path=xl/drawings/drawing51.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90235</xdr:colOff>
      <xdr:row>10</xdr:row>
      <xdr:rowOff>110289</xdr:rowOff>
    </xdr:from>
    <xdr:to>
      <xdr:col>8</xdr:col>
      <xdr:colOff>681789</xdr:colOff>
      <xdr:row>23</xdr:row>
      <xdr:rowOff>140369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379469</xdr:colOff>
      <xdr:row>7</xdr:row>
      <xdr:rowOff>31466</xdr:rowOff>
    </xdr:from>
    <xdr:ext cx="311175" cy="172227"/>
    <xdr:sp macro="" textlink="">
      <xdr:nvSpPr>
        <xdr:cNvPr id="6" name="CuadroTexto 5"/>
        <xdr:cNvSpPr txBox="1"/>
      </xdr:nvSpPr>
      <xdr:spPr>
        <a:xfrm>
          <a:off x="10085444" y="183169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1</xdr:col>
      <xdr:colOff>392906</xdr:colOff>
      <xdr:row>0</xdr:row>
      <xdr:rowOff>0</xdr:rowOff>
    </xdr:from>
    <xdr:ext cx="2149929" cy="966108"/>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840581" y="0"/>
          <a:ext cx="2149929" cy="966108"/>
        </a:xfrm>
        <a:prstGeom prst="rect">
          <a:avLst/>
        </a:prstGeom>
        <a:noFill/>
      </xdr:spPr>
    </xdr:pic>
    <xdr:clientData fLocksWithSheet="0"/>
  </xdr:oneCellAnchor>
</xdr:wsDr>
</file>

<file path=xl/drawings/drawing53.xml><?xml version="1.0" encoding="utf-8"?>
<xdr:wsDr xmlns:xdr="http://schemas.openxmlformats.org/drawingml/2006/spreadsheetDrawing" xmlns:a="http://schemas.openxmlformats.org/drawingml/2006/main">
  <xdr:oneCellAnchor>
    <xdr:from>
      <xdr:col>0</xdr:col>
      <xdr:colOff>160421</xdr:colOff>
      <xdr:row>0</xdr:row>
      <xdr:rowOff>97255</xdr:rowOff>
    </xdr:from>
    <xdr:ext cx="2306053" cy="724903"/>
    <xdr:pic>
      <xdr:nvPicPr>
        <xdr:cNvPr id="2" name="image4.jpg" descr="IMG_3644">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29293" b="29293"/>
        <a:stretch/>
      </xdr:blipFill>
      <xdr:spPr>
        <a:xfrm>
          <a:off x="160421" y="97255"/>
          <a:ext cx="2306053" cy="724903"/>
        </a:xfrm>
        <a:prstGeom prst="rect">
          <a:avLst/>
        </a:prstGeom>
        <a:noFill/>
      </xdr:spPr>
    </xdr:pic>
    <xdr:clientData fLocksWithSheet="0"/>
  </xdr:oneCellAnchor>
  <xdr:twoCellAnchor>
    <xdr:from>
      <xdr:col>0</xdr:col>
      <xdr:colOff>541421</xdr:colOff>
      <xdr:row>10</xdr:row>
      <xdr:rowOff>107700</xdr:rowOff>
    </xdr:from>
    <xdr:to>
      <xdr:col>2</xdr:col>
      <xdr:colOff>1153026</xdr:colOff>
      <xdr:row>23</xdr:row>
      <xdr:rowOff>100263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42610</xdr:colOff>
      <xdr:row>10</xdr:row>
      <xdr:rowOff>100764</xdr:rowOff>
    </xdr:from>
    <xdr:to>
      <xdr:col>8</xdr:col>
      <xdr:colOff>634164</xdr:colOff>
      <xdr:row>23</xdr:row>
      <xdr:rowOff>130844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408214</xdr:colOff>
      <xdr:row>7</xdr:row>
      <xdr:rowOff>110558</xdr:rowOff>
    </xdr:from>
    <xdr:to>
      <xdr:col>8</xdr:col>
      <xdr:colOff>306161</xdr:colOff>
      <xdr:row>7</xdr:row>
      <xdr:rowOff>119062</xdr:rowOff>
    </xdr:to>
    <xdr:cxnSp macro="">
      <xdr:nvCxnSpPr>
        <xdr:cNvPr id="5" name="Conector recto 4"/>
        <xdr:cNvCxnSpPr/>
      </xdr:nvCxnSpPr>
      <xdr:spPr>
        <a:xfrm flipV="1">
          <a:off x="7828189" y="1910783"/>
          <a:ext cx="2183947" cy="850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8</xdr:col>
      <xdr:colOff>446144</xdr:colOff>
      <xdr:row>7</xdr:row>
      <xdr:rowOff>12416</xdr:rowOff>
    </xdr:from>
    <xdr:ext cx="311175" cy="172227"/>
    <xdr:sp macro="" textlink="">
      <xdr:nvSpPr>
        <xdr:cNvPr id="6" name="CuadroTexto 5"/>
        <xdr:cNvSpPr txBox="1"/>
      </xdr:nvSpPr>
      <xdr:spPr>
        <a:xfrm>
          <a:off x="10152119" y="1812641"/>
          <a:ext cx="3111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b="1"/>
            <a:t>x</a:t>
          </a:r>
          <a:r>
            <a:rPr lang="es-CO" sz="1100" b="1" baseline="0"/>
            <a:t> 100</a:t>
          </a:r>
          <a:endParaRPr lang="es-CO" sz="1100" b="1"/>
        </a:p>
      </xdr:txBody>
    </xdr:sp>
    <xdr:clientData/>
  </xdr:oneCellAnchor>
</xdr:wsDr>
</file>

<file path=xl/drawings/drawing54.xml><?xml version="1.0" encoding="utf-8"?>
<xdr:wsDr xmlns:xdr="http://schemas.openxmlformats.org/drawingml/2006/spreadsheetDrawing" xmlns:a="http://schemas.openxmlformats.org/drawingml/2006/main">
  <xdr:oneCellAnchor>
    <xdr:from>
      <xdr:col>0</xdr:col>
      <xdr:colOff>53915</xdr:colOff>
      <xdr:row>0</xdr:row>
      <xdr:rowOff>66136</xdr:rowOff>
    </xdr:from>
    <xdr:ext cx="2794599" cy="952500"/>
    <xdr:pic>
      <xdr:nvPicPr>
        <xdr:cNvPr id="5" name="image4.jpg" descr="IMG_3644"/>
        <xdr:cNvPicPr preferRelativeResize="0"/>
      </xdr:nvPicPr>
      <xdr:blipFill rotWithShape="1">
        <a:blip xmlns:r="http://schemas.openxmlformats.org/officeDocument/2006/relationships" r:embed="rId1" cstate="print"/>
        <a:srcRect t="29293" b="29293"/>
        <a:stretch/>
      </xdr:blipFill>
      <xdr:spPr>
        <a:xfrm>
          <a:off x="53915" y="66136"/>
          <a:ext cx="2794599" cy="952500"/>
        </a:xfrm>
        <a:prstGeom prst="rect">
          <a:avLst/>
        </a:prstGeom>
        <a:noFill/>
      </xdr:spPr>
    </xdr:pic>
    <xdr:clientData fLocksWithSheet="0"/>
  </xdr:oneCellAnchor>
</xdr:wsDr>
</file>

<file path=xl/drawings/drawing55.xml><?xml version="1.0" encoding="utf-8"?>
<xdr:wsDr xmlns:xdr="http://schemas.openxmlformats.org/drawingml/2006/spreadsheetDrawing" xmlns:a="http://schemas.openxmlformats.org/drawingml/2006/main">
  <xdr:twoCellAnchor>
    <xdr:from>
      <xdr:col>0</xdr:col>
      <xdr:colOff>57149</xdr:colOff>
      <xdr:row>0</xdr:row>
      <xdr:rowOff>47625</xdr:rowOff>
    </xdr:from>
    <xdr:to>
      <xdr:col>2</xdr:col>
      <xdr:colOff>161924</xdr:colOff>
      <xdr:row>0</xdr:row>
      <xdr:rowOff>1087554</xdr:rowOff>
    </xdr:to>
    <xdr:pic>
      <xdr:nvPicPr>
        <xdr:cNvPr id="9" name="Imagen 8" descr="IMG_3644">
          <a:extLst>
            <a:ext uri="{FF2B5EF4-FFF2-40B4-BE49-F238E27FC236}">
              <a16:creationId xmlns:a16="http://schemas.microsoft.com/office/drawing/2014/main" id="{B62E85BA-5BE0-47BA-8596-78655D4CE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57149" y="47625"/>
          <a:ext cx="1628775" cy="1039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90487</xdr:colOff>
      <xdr:row>12</xdr:row>
      <xdr:rowOff>14287</xdr:rowOff>
    </xdr:from>
    <xdr:to>
      <xdr:col>5</xdr:col>
      <xdr:colOff>852487</xdr:colOff>
      <xdr:row>26</xdr:row>
      <xdr:rowOff>90487</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814387</xdr:colOff>
      <xdr:row>12</xdr:row>
      <xdr:rowOff>14287</xdr:rowOff>
    </xdr:from>
    <xdr:to>
      <xdr:col>9</xdr:col>
      <xdr:colOff>714375</xdr:colOff>
      <xdr:row>26</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804863</xdr:colOff>
      <xdr:row>62</xdr:row>
      <xdr:rowOff>42862</xdr:rowOff>
    </xdr:from>
    <xdr:to>
      <xdr:col>10</xdr:col>
      <xdr:colOff>9526</xdr:colOff>
      <xdr:row>76</xdr:row>
      <xdr:rowOff>85725</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795338</xdr:colOff>
      <xdr:row>112</xdr:row>
      <xdr:rowOff>33336</xdr:rowOff>
    </xdr:from>
    <xdr:to>
      <xdr:col>9</xdr:col>
      <xdr:colOff>723901</xdr:colOff>
      <xdr:row>126</xdr:row>
      <xdr:rowOff>104775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62</xdr:row>
      <xdr:rowOff>33336</xdr:rowOff>
    </xdr:from>
    <xdr:to>
      <xdr:col>5</xdr:col>
      <xdr:colOff>762000</xdr:colOff>
      <xdr:row>76</xdr:row>
      <xdr:rowOff>76200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112</xdr:row>
      <xdr:rowOff>19050</xdr:rowOff>
    </xdr:from>
    <xdr:to>
      <xdr:col>5</xdr:col>
      <xdr:colOff>762000</xdr:colOff>
      <xdr:row>126</xdr:row>
      <xdr:rowOff>61914</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Dropbox/SITEMA%20DE%20GESTION%20ESSMAR/1-MACROPROCESO%20ESTRATEGICO/1-%20Gesti&#243;n%20de%20la%20Planeaci&#243;n%20Direccionamiento%20E/2.%20PLANEACION%20ESTRATEGICA/PLAN%20DE%20ACCION%202020/PLAN%20ACUEDUC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R/Dropbox/SITEMA%20DE%20GESTION%20ESSMAR/1-MACROPROCESO%20ESTRATEGICO/1-%20Gesti&#243;n%20de%20la%20Planeaci&#243;n%20Direccionamiento%20E/2.%20PLANEACION%20ESTRATEGICA/PLAN%20DE%20ACCION%202020/PLAN%20DE%20ASE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R/Dropbox/SITEMA%20DE%20GESTION%20ESSMAR/1-MACROPROCESO%20ESTRATEGICO/1-%20Gesti&#243;n%20de%20la%20Planeaci&#243;n%20Direccionamiento%20E/2.%20PLANEACION%20ESTRATEGICA/PLAN%20DE%20ACCION%202020/PLAN%20DE%20ACCION%20DE%20APROVECH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R/Dropbox/SITEMA%20DE%20GESTION%20ESSMAR/1-MACROPROCESO%20ESTRATEGICO/1-%20Gesti&#243;n%20de%20la%20Planeaci&#243;n%20Direccionamiento%20E/2.%20PLANEACION%20ESTRATEGICA/PLAN%20DE%20ACCION%202020/PLAN%20ACTIVIDADES%20COMPLEMENTARIAS%20ESSMAR%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R/Dropbox/SITEMA%20DE%20GESTION%20ESSMAR/1-MACROPROCESO%20ESTRATEGICO/1-%20Gesti&#243;n%20de%20la%20Planeaci&#243;n%20Direccionamiento%20E/2.%20PLANEACION%20ESTRATEGICA/PLAN%20DE%20ACCION%202020/PLAN%20DE%20ACCION%20PORTAFOLIO%20DE%20SERVICIOS%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8.%20Gestion%20para%20la%20Atencion%20al%20Ciudadano/PLAN%20DE%20GESTION%20PARA%20LA%20ATENCION%20AL%20CIUDADAN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R/Dropbox/SITEMA%20DE%20GESTION%20ESSMAR/1.%20PLANEACION%20ESTRATEGICA/PLAN%20DE%20ACCION%202020/PLAN%20ACUEDUC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7.%20Gestion%20del%20Talento%20Humano/PLAN%20ESTRATEGICO%20DE%20TALENTO%20HUMANO%20ESSMA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20Acueducto/PLAN%20ACUEDUCTO%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5.%20Gestion%20Comercial/PLAN%20DE%20GESTION%20COMERCI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R/Dropbox/SITEMA%20DE%20GESTION%20ESSMAR/1-MACROPROCESO%20ESTRATEGICO/1-%20Gesti&#243;n%20de%20la%20Planeaci&#243;n%20Direccionamiento%20E/2.%20PLANEACION%20ESTRATEGICA/PLAN%20DE%20ACCION%202020/PLAN%20PET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4.%20Control%20y%20Mejora%20-%20Plan%20Anticorrupcion/PLAN%20ANTICORRUPCION%20Y%20ATENCION%20AL%20CIUDADANO%202020%20ESSMAR%20E.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sheetName val="INFORME"/>
      <sheetName val="2 PLANTEAMIENTO DE INFORME"/>
      <sheetName val="Hoja1"/>
      <sheetName val=" INFORME"/>
    </sheetNames>
    <sheetDataSet>
      <sheetData sheetId="0">
        <row r="6">
          <cell r="G6">
            <v>0</v>
          </cell>
        </row>
      </sheetData>
      <sheetData sheetId="1">
        <row r="6">
          <cell r="A6" t="str">
            <v xml:space="preserve">1 Reporte </v>
          </cell>
        </row>
        <row r="7">
          <cell r="A7" t="str">
            <v>2 Reporte</v>
          </cell>
        </row>
        <row r="8">
          <cell r="A8" t="str">
            <v xml:space="preserve">3 Reporte </v>
          </cell>
        </row>
        <row r="9">
          <cell r="A9" t="str">
            <v xml:space="preserve">TOTAL EJECUTADO </v>
          </cell>
        </row>
      </sheetData>
      <sheetData sheetId="2">
        <row r="6">
          <cell r="A6" t="str">
            <v xml:space="preserve">1 Reporte </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DE ASEO"/>
      <sheetName val="INFORMES"/>
      <sheetName val="Hoja1"/>
    </sheetNames>
    <sheetDataSet>
      <sheetData sheetId="0">
        <row r="6">
          <cell r="G6">
            <v>0</v>
          </cell>
        </row>
      </sheetData>
      <sheetData sheetId="1"/>
      <sheetData sheetId="2">
        <row r="5">
          <cell r="B5" t="str">
            <v>% EJECUTADO</v>
          </cell>
        </row>
        <row r="9">
          <cell r="A9" t="str">
            <v xml:space="preserve">TOTAL EJECUTADO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OVECHAMIENTO"/>
      <sheetName val="INFORME"/>
    </sheetNames>
    <sheetDataSet>
      <sheetData sheetId="0">
        <row r="6">
          <cell r="F6">
            <v>0</v>
          </cell>
        </row>
      </sheetData>
      <sheetData sheetId="1">
        <row r="5">
          <cell r="B5" t="str">
            <v>% EJECUTADO</v>
          </cell>
        </row>
        <row r="6">
          <cell r="A6" t="str">
            <v xml:space="preserve">1 Reporte </v>
          </cell>
        </row>
        <row r="7">
          <cell r="A7" t="str">
            <v>2 Reporte</v>
          </cell>
        </row>
        <row r="8">
          <cell r="A8" t="str">
            <v xml:space="preserve">3 Reporte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sheetName val="INFORME "/>
    </sheetNames>
    <sheetDataSet>
      <sheetData sheetId="0"/>
      <sheetData sheetId="1">
        <row r="5">
          <cell r="B5" t="str">
            <v>% EJECUTADO</v>
          </cell>
        </row>
        <row r="6">
          <cell r="A6" t="str">
            <v xml:space="preserve">1 Reporte </v>
          </cell>
        </row>
        <row r="7">
          <cell r="A7" t="str">
            <v>2 Reporte</v>
          </cell>
        </row>
        <row r="8">
          <cell r="A8" t="str">
            <v xml:space="preserve">3 Reporte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PORTAFOLIO 2020"/>
      <sheetName val="INFORME"/>
    </sheetNames>
    <sheetDataSet>
      <sheetData sheetId="0"/>
      <sheetData sheetId="1">
        <row r="5">
          <cell r="B5" t="str">
            <v>% EJECUTADO</v>
          </cell>
        </row>
        <row r="6">
          <cell r="A6" t="str">
            <v xml:space="preserve">1 Reporte </v>
          </cell>
        </row>
        <row r="7">
          <cell r="A7" t="str">
            <v>2 Reporte</v>
          </cell>
        </row>
        <row r="8">
          <cell r="A8" t="str">
            <v xml:space="preserve">3 Reporte </v>
          </cell>
        </row>
        <row r="9">
          <cell r="A9" t="str">
            <v xml:space="preserve">TOTAL EJECUTADO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GESTION ATEN. CIUDADANO"/>
      <sheetName val=" INFORME"/>
      <sheetName val="2 PLANTEAMIENTO DE INFORME"/>
    </sheetNames>
    <sheetDataSet>
      <sheetData sheetId="0">
        <row r="6">
          <cell r="F6">
            <v>0</v>
          </cell>
          <cell r="H6">
            <v>0</v>
          </cell>
          <cell r="J6">
            <v>0</v>
          </cell>
        </row>
        <row r="7">
          <cell r="F7">
            <v>0</v>
          </cell>
          <cell r="H7">
            <v>0</v>
          </cell>
          <cell r="J7">
            <v>0</v>
          </cell>
        </row>
        <row r="8">
          <cell r="F8">
            <v>0</v>
          </cell>
          <cell r="H8">
            <v>0</v>
          </cell>
          <cell r="J8">
            <v>0</v>
          </cell>
        </row>
        <row r="9">
          <cell r="F9">
            <v>0</v>
          </cell>
          <cell r="H9">
            <v>0</v>
          </cell>
          <cell r="J9">
            <v>0</v>
          </cell>
        </row>
        <row r="10">
          <cell r="F10">
            <v>0</v>
          </cell>
          <cell r="H10">
            <v>0</v>
          </cell>
          <cell r="J10">
            <v>0</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sheetData>
      <sheetData sheetId="1"/>
      <sheetData sheetId="2">
        <row r="6">
          <cell r="A6" t="str">
            <v xml:space="preserve">1 Reporte </v>
          </cell>
        </row>
        <row r="7">
          <cell r="A7" t="str">
            <v>2 Reporte</v>
          </cell>
        </row>
        <row r="8">
          <cell r="A8" t="str">
            <v xml:space="preserve">3 Reporte </v>
          </cell>
        </row>
        <row r="9">
          <cell r="A9" t="str">
            <v xml:space="preserve">TOTAL EJECUTADO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sheetName val=" INFORME"/>
      <sheetName val="2 PLANTEAMIENTO DE INFORME"/>
      <sheetName val="INFORME"/>
    </sheetNames>
    <sheetDataSet>
      <sheetData sheetId="0"/>
      <sheetData sheetId="1"/>
      <sheetData sheetId="2">
        <row r="6">
          <cell r="A6" t="str">
            <v xml:space="preserve">1 Reporte </v>
          </cell>
          <cell r="B6">
            <v>0</v>
          </cell>
          <cell r="C6">
            <v>0.33200000000000002</v>
          </cell>
        </row>
        <row r="7">
          <cell r="A7" t="str">
            <v>2 Reporte</v>
          </cell>
          <cell r="B7">
            <v>0</v>
          </cell>
          <cell r="C7">
            <v>0.33200000000000002</v>
          </cell>
        </row>
        <row r="8">
          <cell r="A8" t="str">
            <v xml:space="preserve">3 Reporte </v>
          </cell>
          <cell r="B8">
            <v>0</v>
          </cell>
          <cell r="C8">
            <v>0.33600000000000002</v>
          </cell>
        </row>
        <row r="9">
          <cell r="A9" t="str">
            <v xml:space="preserve">TOTAL EJECUTADO </v>
          </cell>
          <cell r="B9">
            <v>0</v>
          </cell>
          <cell r="C9">
            <v>1</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ENTO HUMANO"/>
      <sheetName val="Hoja1"/>
      <sheetName val="Hoja2"/>
      <sheetName val="INFORMES"/>
    </sheetNames>
    <sheetDataSet>
      <sheetData sheetId="0" refreshError="1"/>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sheetName val=" INFORME"/>
      <sheetName val="2 PLANTEAMIENTO DE INFORME"/>
    </sheetNames>
    <sheetDataSet>
      <sheetData sheetId="0"/>
      <sheetData sheetId="1"/>
      <sheetData sheetId="2">
        <row r="6">
          <cell r="A6" t="str">
            <v xml:space="preserve">1 Reporte </v>
          </cell>
        </row>
        <row r="7">
          <cell r="A7" t="str">
            <v>2 Reporte</v>
          </cell>
        </row>
        <row r="8">
          <cell r="A8" t="str">
            <v xml:space="preserve">3 Reporte </v>
          </cell>
        </row>
        <row r="9">
          <cell r="A9" t="str">
            <v xml:space="preserve">TOTAL EJECUTADO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FORME"/>
    </sheetNames>
    <sheetDataSet>
      <sheetData sheetId="0">
        <row r="57">
          <cell r="G57">
            <v>0</v>
          </cell>
        </row>
      </sheetData>
      <sheetData sheetId="1">
        <row r="5">
          <cell r="B5" t="str">
            <v>% EJECUTADO</v>
          </cell>
        </row>
        <row r="6">
          <cell r="A6" t="str">
            <v xml:space="preserve">1 Reporte </v>
          </cell>
        </row>
        <row r="7">
          <cell r="A7" t="str">
            <v>2 Reporte</v>
          </cell>
        </row>
        <row r="8">
          <cell r="A8" t="str">
            <v xml:space="preserve">3 Reporte </v>
          </cell>
        </row>
        <row r="9">
          <cell r="A9" t="str">
            <v xml:space="preserve">TOTAL EJECUTADO </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I"/>
      <sheetName val="Hoja1"/>
    </sheetNames>
    <sheetDataSet>
      <sheetData sheetId="0">
        <row r="6">
          <cell r="G6">
            <v>0</v>
          </cell>
        </row>
      </sheetData>
      <sheetData sheetId="1">
        <row r="5">
          <cell r="B5" t="str">
            <v>% EJECUTADO</v>
          </cell>
        </row>
        <row r="6">
          <cell r="A6" t="str">
            <v xml:space="preserve">1 Reporte </v>
          </cell>
        </row>
        <row r="7">
          <cell r="A7" t="str">
            <v>2 Reporte</v>
          </cell>
        </row>
        <row r="8">
          <cell r="A8" t="str">
            <v xml:space="preserve">3 Reporte </v>
          </cell>
        </row>
        <row r="9">
          <cell r="A9" t="str">
            <v xml:space="preserve">TOTAL EJECUTADO </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CORRUPCION Y ATENCION "/>
      <sheetName val="PLAN DE ACCION"/>
      <sheetName val="INFORME 1"/>
    </sheetNames>
    <sheetDataSet>
      <sheetData sheetId="0" refreshError="1"/>
      <sheetData sheetId="1"/>
      <sheetData sheetId="2">
        <row r="7">
          <cell r="A7" t="str">
            <v>Gestión de Riesgo</v>
          </cell>
        </row>
        <row r="8">
          <cell r="A8" t="str">
            <v>Racionalización de Trámites</v>
          </cell>
        </row>
        <row r="9">
          <cell r="A9" t="str">
            <v>Rendición de Cuentas</v>
          </cell>
        </row>
        <row r="10">
          <cell r="A10" t="str">
            <v>Estrategias de Servicio al Ciudadano e implementación de la Ley de Transparencia y Atención al Ciudadano</v>
          </cell>
        </row>
        <row r="11">
          <cell r="A11" t="str">
            <v xml:space="preserve">TOTAL EJECUTADO </v>
          </cell>
        </row>
        <row r="57">
          <cell r="A57" t="str">
            <v>Gestión de Riesgo</v>
          </cell>
        </row>
        <row r="58">
          <cell r="A58" t="str">
            <v>Racionalización de Trámites</v>
          </cell>
        </row>
        <row r="59">
          <cell r="A59" t="str">
            <v>Rendición de Cuentas</v>
          </cell>
        </row>
        <row r="60">
          <cell r="A60" t="str">
            <v>Estrategias de Servicio al Ciudadano e implementación de la Ley de Transparencia y Atención al Ciudadano</v>
          </cell>
        </row>
        <row r="61">
          <cell r="A61" t="str">
            <v>TOTAL EJECUTADO</v>
          </cell>
        </row>
        <row r="111">
          <cell r="A111" t="str">
            <v>TOTAL EJECUTADO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essmar.gov.co/"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39997558519241921"/>
  </sheetPr>
  <dimension ref="A1:O189"/>
  <sheetViews>
    <sheetView showGridLines="0" topLeftCell="A7" zoomScaleNormal="100" workbookViewId="0">
      <selection activeCell="D25" sqref="D25"/>
    </sheetView>
  </sheetViews>
  <sheetFormatPr baseColWidth="10" defaultRowHeight="15" x14ac:dyDescent="0.25"/>
  <cols>
    <col min="4" max="4" width="14.7109375" customWidth="1"/>
    <col min="5" max="5" width="17" bestFit="1" customWidth="1"/>
    <col min="6" max="6" width="18.7109375" customWidth="1"/>
  </cols>
  <sheetData>
    <row r="1" spans="1:12" ht="75.75" customHeight="1" thickBot="1" x14ac:dyDescent="0.3">
      <c r="A1" s="820" t="s">
        <v>158</v>
      </c>
      <c r="B1" s="821"/>
      <c r="C1" s="821"/>
      <c r="D1" s="821"/>
      <c r="E1" s="821"/>
      <c r="F1" s="821"/>
      <c r="G1" s="821"/>
      <c r="H1" s="821"/>
      <c r="I1" s="821"/>
      <c r="J1" s="821"/>
      <c r="K1" s="821"/>
      <c r="L1" s="822"/>
    </row>
    <row r="2" spans="1:12" ht="15.75" thickBot="1" x14ac:dyDescent="0.3">
      <c r="D2" s="1"/>
      <c r="E2" s="1"/>
    </row>
    <row r="3" spans="1:12" ht="30.75" customHeight="1" thickBot="1" x14ac:dyDescent="0.3">
      <c r="A3" s="823" t="s">
        <v>63</v>
      </c>
      <c r="B3" s="824"/>
      <c r="C3" s="824"/>
      <c r="D3" s="824"/>
      <c r="E3" s="824"/>
      <c r="F3" s="824"/>
      <c r="G3" s="824"/>
      <c r="H3" s="824"/>
      <c r="I3" s="824"/>
      <c r="J3" s="824"/>
      <c r="K3" s="824"/>
      <c r="L3" s="825"/>
    </row>
    <row r="4" spans="1:12" x14ac:dyDescent="0.25">
      <c r="D4" s="1"/>
      <c r="E4" s="1"/>
    </row>
    <row r="5" spans="1:12" ht="15.75" thickBot="1" x14ac:dyDescent="0.3">
      <c r="D5" s="1"/>
      <c r="E5" s="1"/>
    </row>
    <row r="6" spans="1:12" ht="30" customHeight="1" thickBot="1" x14ac:dyDescent="0.3">
      <c r="A6" s="818" t="s">
        <v>64</v>
      </c>
      <c r="B6" s="819"/>
      <c r="C6" s="819"/>
      <c r="D6" s="137" t="s">
        <v>65</v>
      </c>
      <c r="E6" s="138" t="s">
        <v>66</v>
      </c>
      <c r="F6" s="129" t="s">
        <v>154</v>
      </c>
      <c r="G6" s="14"/>
      <c r="H6" s="15"/>
      <c r="I6" s="15"/>
      <c r="J6" s="15"/>
    </row>
    <row r="7" spans="1:12" ht="18" customHeight="1" x14ac:dyDescent="0.25">
      <c r="A7" s="835" t="s">
        <v>81</v>
      </c>
      <c r="B7" s="836"/>
      <c r="C7" s="836"/>
      <c r="D7" s="2">
        <f>SUM('PLAN DE ACCION'!I5)</f>
        <v>0</v>
      </c>
      <c r="E7" s="125">
        <v>0</v>
      </c>
      <c r="F7" s="10">
        <v>0.1</v>
      </c>
      <c r="G7" s="14"/>
      <c r="H7" s="15"/>
      <c r="I7" s="15"/>
      <c r="J7" s="15"/>
    </row>
    <row r="8" spans="1:12" ht="18.75" customHeight="1" x14ac:dyDescent="0.25">
      <c r="A8" s="807" t="s">
        <v>80</v>
      </c>
      <c r="B8" s="808"/>
      <c r="C8" s="808"/>
      <c r="D8" s="2">
        <f>SUM('PLAN DE ACCION'!I6)</f>
        <v>0</v>
      </c>
      <c r="E8" s="125">
        <v>0</v>
      </c>
      <c r="F8" s="13">
        <v>0.1</v>
      </c>
      <c r="G8" s="14"/>
      <c r="H8" s="15"/>
      <c r="I8" s="15"/>
      <c r="J8" s="15"/>
    </row>
    <row r="9" spans="1:12" ht="18" customHeight="1" x14ac:dyDescent="0.25">
      <c r="A9" s="807" t="s">
        <v>82</v>
      </c>
      <c r="B9" s="808"/>
      <c r="C9" s="808"/>
      <c r="D9" s="2">
        <f>SUM('PLAN DE ACCION'!I7:I8)</f>
        <v>0</v>
      </c>
      <c r="E9" s="125">
        <v>0</v>
      </c>
      <c r="F9" s="13">
        <v>0.1</v>
      </c>
      <c r="G9" s="14"/>
      <c r="H9" s="15"/>
      <c r="I9" s="15"/>
      <c r="J9" s="15"/>
    </row>
    <row r="10" spans="1:12" ht="18" customHeight="1" x14ac:dyDescent="0.25">
      <c r="A10" s="807" t="s">
        <v>83</v>
      </c>
      <c r="B10" s="808"/>
      <c r="C10" s="808"/>
      <c r="D10" s="2">
        <f>SUM('PLAN DE ACCION'!I9:I10)</f>
        <v>0</v>
      </c>
      <c r="E10" s="125">
        <v>0</v>
      </c>
      <c r="F10" s="10">
        <v>0.1</v>
      </c>
      <c r="G10" s="14"/>
      <c r="H10" s="15"/>
      <c r="I10" s="15"/>
      <c r="J10" s="15"/>
    </row>
    <row r="11" spans="1:12" ht="18" customHeight="1" x14ac:dyDescent="0.25">
      <c r="A11" s="807" t="s">
        <v>84</v>
      </c>
      <c r="B11" s="808"/>
      <c r="C11" s="808"/>
      <c r="D11" s="2">
        <f>SUM('PLAN DE ACCION'!I11)</f>
        <v>0</v>
      </c>
      <c r="E11" s="125">
        <v>0</v>
      </c>
      <c r="F11" s="10">
        <v>0.1</v>
      </c>
      <c r="G11" s="14"/>
      <c r="H11" s="15"/>
      <c r="I11" s="15"/>
      <c r="J11" s="15"/>
    </row>
    <row r="12" spans="1:12" ht="30.75" customHeight="1" x14ac:dyDescent="0.25">
      <c r="A12" s="807" t="s">
        <v>85</v>
      </c>
      <c r="B12" s="837"/>
      <c r="C12" s="837"/>
      <c r="D12" s="2">
        <f>SUM('PLAN DE ACCION'!I12)</f>
        <v>0</v>
      </c>
      <c r="E12" s="125">
        <v>0</v>
      </c>
      <c r="F12" s="10">
        <v>0.04</v>
      </c>
      <c r="G12" s="14"/>
      <c r="H12" s="15"/>
      <c r="I12" s="15"/>
      <c r="J12" s="15"/>
    </row>
    <row r="13" spans="1:12" ht="15.75" x14ac:dyDescent="0.25">
      <c r="A13" s="807" t="s">
        <v>86</v>
      </c>
      <c r="B13" s="808"/>
      <c r="C13" s="809"/>
      <c r="D13" s="2">
        <f>SUM('PLAN DE ACCION'!I13)</f>
        <v>0</v>
      </c>
      <c r="E13" s="125">
        <v>0</v>
      </c>
      <c r="F13" s="10">
        <v>0.03</v>
      </c>
      <c r="G13" s="14"/>
      <c r="H13" s="15"/>
      <c r="I13" s="15"/>
      <c r="J13" s="15"/>
    </row>
    <row r="14" spans="1:12" ht="15.75" x14ac:dyDescent="0.25">
      <c r="A14" s="838" t="s">
        <v>88</v>
      </c>
      <c r="B14" s="839"/>
      <c r="C14" s="840"/>
      <c r="D14" s="2">
        <f>SUM('PLAN DE ACCION'!I14:I18)</f>
        <v>0</v>
      </c>
      <c r="E14" s="125">
        <v>0</v>
      </c>
      <c r="F14" s="10">
        <v>0.06</v>
      </c>
      <c r="G14" s="14"/>
      <c r="H14" s="15"/>
      <c r="I14" s="15"/>
      <c r="J14" s="15"/>
    </row>
    <row r="15" spans="1:12" ht="15.75" x14ac:dyDescent="0.25">
      <c r="A15" s="807" t="s">
        <v>87</v>
      </c>
      <c r="B15" s="808"/>
      <c r="C15" s="809"/>
      <c r="D15" s="2">
        <f>SUM('PLAN DE ACCION'!I19)</f>
        <v>0</v>
      </c>
      <c r="E15" s="125">
        <v>0</v>
      </c>
      <c r="F15" s="10">
        <v>0.04</v>
      </c>
      <c r="G15" s="14"/>
      <c r="H15" s="15"/>
      <c r="I15" s="15"/>
      <c r="J15" s="15"/>
    </row>
    <row r="16" spans="1:12" ht="15.75" x14ac:dyDescent="0.25">
      <c r="A16" s="807" t="s">
        <v>89</v>
      </c>
      <c r="B16" s="808"/>
      <c r="C16" s="809"/>
      <c r="D16" s="2">
        <f>SUM('PLAN DE ACCION'!I20)</f>
        <v>0</v>
      </c>
      <c r="E16" s="125">
        <v>0</v>
      </c>
      <c r="F16" s="10">
        <v>0.03</v>
      </c>
      <c r="G16" s="14"/>
      <c r="H16" s="15"/>
      <c r="I16" s="15"/>
      <c r="J16" s="15"/>
    </row>
    <row r="17" spans="1:12" ht="15.75" x14ac:dyDescent="0.25">
      <c r="A17" s="807" t="s">
        <v>90</v>
      </c>
      <c r="B17" s="808"/>
      <c r="C17" s="809"/>
      <c r="D17" s="2">
        <f>SUM('PLAN DE ACCION'!I23)</f>
        <v>0</v>
      </c>
      <c r="E17" s="125">
        <v>0</v>
      </c>
      <c r="F17" s="10">
        <v>0.02</v>
      </c>
      <c r="G17" s="14"/>
      <c r="H17" s="15"/>
      <c r="I17" s="15"/>
      <c r="J17" s="15"/>
    </row>
    <row r="18" spans="1:12" ht="15.75" customHeight="1" x14ac:dyDescent="0.25">
      <c r="A18" s="807" t="s">
        <v>99</v>
      </c>
      <c r="B18" s="808"/>
      <c r="C18" s="809"/>
      <c r="D18" s="2">
        <f>'PLAN DE ACCION'!I21</f>
        <v>0</v>
      </c>
      <c r="E18" s="125">
        <v>0</v>
      </c>
      <c r="F18" s="10">
        <v>0.03</v>
      </c>
      <c r="G18" s="14"/>
      <c r="H18" s="15"/>
      <c r="I18" s="15"/>
      <c r="J18" s="15"/>
    </row>
    <row r="19" spans="1:12" ht="15.75" customHeight="1" x14ac:dyDescent="0.25">
      <c r="A19" s="807" t="s">
        <v>101</v>
      </c>
      <c r="B19" s="808"/>
      <c r="C19" s="809"/>
      <c r="D19" s="2">
        <f>SUM('PLAN DE ACCION'!I22)</f>
        <v>0</v>
      </c>
      <c r="E19" s="125">
        <v>0</v>
      </c>
      <c r="F19" s="10">
        <v>0.02</v>
      </c>
      <c r="G19" s="14"/>
      <c r="H19" s="15"/>
      <c r="I19" s="15"/>
      <c r="J19" s="15"/>
    </row>
    <row r="20" spans="1:12" ht="15.75" x14ac:dyDescent="0.25">
      <c r="A20" s="807" t="s">
        <v>92</v>
      </c>
      <c r="B20" s="808"/>
      <c r="C20" s="809"/>
      <c r="D20" s="2">
        <f>SUM('PLAN DE ACCION'!I24)</f>
        <v>0</v>
      </c>
      <c r="E20" s="125">
        <v>0</v>
      </c>
      <c r="F20" s="10">
        <v>0.04</v>
      </c>
      <c r="G20" s="14"/>
      <c r="H20" s="15"/>
      <c r="I20" s="15"/>
      <c r="J20" s="15"/>
    </row>
    <row r="21" spans="1:12" ht="15.75" x14ac:dyDescent="0.25">
      <c r="A21" s="807" t="s">
        <v>93</v>
      </c>
      <c r="B21" s="808"/>
      <c r="C21" s="809"/>
      <c r="D21" s="2">
        <f>SUM('PLAN DE ACCION'!I25:I26)</f>
        <v>0</v>
      </c>
      <c r="E21" s="125">
        <v>0</v>
      </c>
      <c r="F21" s="10">
        <v>0.03</v>
      </c>
      <c r="G21" s="14"/>
      <c r="H21" s="15"/>
      <c r="I21" s="15"/>
      <c r="J21" s="15"/>
    </row>
    <row r="22" spans="1:12" ht="15.75" x14ac:dyDescent="0.25">
      <c r="A22" s="807" t="s">
        <v>94</v>
      </c>
      <c r="B22" s="808"/>
      <c r="C22" s="809"/>
      <c r="D22" s="2">
        <f>SUM('PLAN DE ACCION'!I27)</f>
        <v>0</v>
      </c>
      <c r="E22" s="125">
        <v>0</v>
      </c>
      <c r="F22" s="10">
        <v>0.03</v>
      </c>
      <c r="G22" s="14"/>
      <c r="H22" s="15"/>
      <c r="I22" s="15"/>
      <c r="J22" s="15"/>
    </row>
    <row r="23" spans="1:12" ht="15.75" x14ac:dyDescent="0.25">
      <c r="A23" s="810" t="s">
        <v>95</v>
      </c>
      <c r="B23" s="811"/>
      <c r="C23" s="811"/>
      <c r="D23" s="3">
        <f>SUM('PLAN DE ACCION'!I28:I30)</f>
        <v>0</v>
      </c>
      <c r="E23" s="125">
        <v>0</v>
      </c>
      <c r="F23" s="10">
        <v>0.05</v>
      </c>
      <c r="G23" s="14"/>
      <c r="H23" s="15"/>
      <c r="I23" s="15"/>
      <c r="J23" s="15"/>
    </row>
    <row r="24" spans="1:12" ht="15.75" x14ac:dyDescent="0.25">
      <c r="A24" s="810" t="s">
        <v>96</v>
      </c>
      <c r="B24" s="811"/>
      <c r="C24" s="811"/>
      <c r="D24" s="3">
        <f>SUM('PLAN DE ACCION'!I31)</f>
        <v>0</v>
      </c>
      <c r="E24" s="125">
        <v>0</v>
      </c>
      <c r="F24" s="10">
        <v>0.05</v>
      </c>
      <c r="G24" s="14"/>
      <c r="H24" s="15"/>
      <c r="I24" s="15"/>
      <c r="J24" s="15"/>
    </row>
    <row r="25" spans="1:12" ht="16.5" thickBot="1" x14ac:dyDescent="0.3">
      <c r="A25" s="812" t="s">
        <v>97</v>
      </c>
      <c r="B25" s="813"/>
      <c r="C25" s="813"/>
      <c r="D25" s="4">
        <f>SUM('PLAN DE ACCION'!I32)</f>
        <v>0</v>
      </c>
      <c r="E25" s="125">
        <v>0</v>
      </c>
      <c r="F25" s="10">
        <v>0.03</v>
      </c>
      <c r="G25" s="14"/>
      <c r="H25" s="15"/>
      <c r="I25" s="15"/>
      <c r="J25" s="15"/>
    </row>
    <row r="26" spans="1:12" ht="15.75" thickBot="1" x14ac:dyDescent="0.3">
      <c r="A26" s="830" t="s">
        <v>68</v>
      </c>
      <c r="B26" s="831"/>
      <c r="C26" s="831"/>
      <c r="D26" s="5">
        <f>(SUM(D7:D25))</f>
        <v>0</v>
      </c>
      <c r="E26" s="128">
        <f>SUM(E7:E25)</f>
        <v>0</v>
      </c>
      <c r="F26" s="11">
        <f>SUM(F7:F25)</f>
        <v>1.0000000000000004</v>
      </c>
      <c r="G26" s="14"/>
      <c r="H26" s="15"/>
      <c r="I26" s="15"/>
      <c r="J26" s="15"/>
    </row>
    <row r="27" spans="1:12" ht="15.75" thickBot="1" x14ac:dyDescent="0.3">
      <c r="D27" s="1"/>
      <c r="E27" s="1"/>
      <c r="F27" s="6"/>
    </row>
    <row r="28" spans="1:12" s="16" customFormat="1" ht="21.75" customHeight="1" thickBot="1" x14ac:dyDescent="0.3">
      <c r="A28" s="832" t="str">
        <f>IF(D26&lt;=32%,"OBSERVACION POR NO CUMPLIR:",IF(D26&gt;=33%,"CUMPLIMIENTO DE LO PROGRAMADO"))</f>
        <v>OBSERVACION POR NO CUMPLIR:</v>
      </c>
      <c r="B28" s="833"/>
      <c r="C28" s="833"/>
      <c r="D28" s="833"/>
      <c r="E28" s="833"/>
      <c r="F28" s="833"/>
      <c r="G28" s="833"/>
      <c r="H28" s="833"/>
      <c r="I28" s="833"/>
      <c r="J28" s="833"/>
      <c r="K28" s="833"/>
      <c r="L28" s="834"/>
    </row>
    <row r="29" spans="1:12" x14ac:dyDescent="0.25">
      <c r="A29" s="841"/>
      <c r="B29" s="842"/>
      <c r="C29" s="842"/>
      <c r="D29" s="842"/>
      <c r="E29" s="842"/>
      <c r="F29" s="842"/>
      <c r="G29" s="842"/>
      <c r="H29" s="842"/>
      <c r="I29" s="842"/>
      <c r="J29" s="842"/>
      <c r="K29" s="842"/>
      <c r="L29" s="843"/>
    </row>
    <row r="30" spans="1:12" x14ac:dyDescent="0.25">
      <c r="A30" s="844"/>
      <c r="B30" s="829"/>
      <c r="C30" s="829"/>
      <c r="D30" s="829"/>
      <c r="E30" s="829"/>
      <c r="F30" s="829"/>
      <c r="G30" s="829"/>
      <c r="H30" s="829"/>
      <c r="I30" s="829"/>
      <c r="J30" s="829"/>
      <c r="K30" s="829"/>
      <c r="L30" s="845"/>
    </row>
    <row r="31" spans="1:12" x14ac:dyDescent="0.25">
      <c r="A31" s="844"/>
      <c r="B31" s="829"/>
      <c r="C31" s="829"/>
      <c r="D31" s="829"/>
      <c r="E31" s="829"/>
      <c r="F31" s="829"/>
      <c r="G31" s="829"/>
      <c r="H31" s="829"/>
      <c r="I31" s="829"/>
      <c r="J31" s="829"/>
      <c r="K31" s="829"/>
      <c r="L31" s="845"/>
    </row>
    <row r="32" spans="1:12" x14ac:dyDescent="0.25">
      <c r="A32" s="844"/>
      <c r="B32" s="829"/>
      <c r="C32" s="829"/>
      <c r="D32" s="829"/>
      <c r="E32" s="829"/>
      <c r="F32" s="829"/>
      <c r="G32" s="829"/>
      <c r="H32" s="829"/>
      <c r="I32" s="829"/>
      <c r="J32" s="829"/>
      <c r="K32" s="829"/>
      <c r="L32" s="845"/>
    </row>
    <row r="33" spans="1:12" x14ac:dyDescent="0.25">
      <c r="A33" s="844"/>
      <c r="B33" s="829"/>
      <c r="C33" s="829"/>
      <c r="D33" s="829"/>
      <c r="E33" s="829"/>
      <c r="F33" s="829"/>
      <c r="G33" s="829"/>
      <c r="H33" s="829"/>
      <c r="I33" s="829"/>
      <c r="J33" s="829"/>
      <c r="K33" s="829"/>
      <c r="L33" s="845"/>
    </row>
    <row r="34" spans="1:12" x14ac:dyDescent="0.25">
      <c r="A34" s="844"/>
      <c r="B34" s="829"/>
      <c r="C34" s="829"/>
      <c r="D34" s="829"/>
      <c r="E34" s="829"/>
      <c r="F34" s="829"/>
      <c r="G34" s="829"/>
      <c r="H34" s="829"/>
      <c r="I34" s="829"/>
      <c r="J34" s="829"/>
      <c r="K34" s="829"/>
      <c r="L34" s="845"/>
    </row>
    <row r="35" spans="1:12" x14ac:dyDescent="0.25">
      <c r="A35" s="844"/>
      <c r="B35" s="829"/>
      <c r="C35" s="829"/>
      <c r="D35" s="829"/>
      <c r="E35" s="829"/>
      <c r="F35" s="829"/>
      <c r="G35" s="829"/>
      <c r="H35" s="829"/>
      <c r="I35" s="829"/>
      <c r="J35" s="829"/>
      <c r="K35" s="829"/>
      <c r="L35" s="845"/>
    </row>
    <row r="36" spans="1:12" ht="15.75" thickBot="1" x14ac:dyDescent="0.3">
      <c r="A36" s="846"/>
      <c r="B36" s="847"/>
      <c r="C36" s="847"/>
      <c r="D36" s="847"/>
      <c r="E36" s="847"/>
      <c r="F36" s="847"/>
      <c r="G36" s="847"/>
      <c r="H36" s="847"/>
      <c r="I36" s="847"/>
      <c r="J36" s="847"/>
      <c r="K36" s="847"/>
      <c r="L36" s="848"/>
    </row>
    <row r="37" spans="1:12" ht="27.75" thickBot="1" x14ac:dyDescent="0.3">
      <c r="A37" s="851" t="s">
        <v>69</v>
      </c>
      <c r="B37" s="852"/>
      <c r="C37" s="852"/>
      <c r="D37" s="852"/>
      <c r="E37" s="852"/>
      <c r="F37" s="852"/>
      <c r="G37" s="852"/>
      <c r="H37" s="852"/>
      <c r="I37" s="852"/>
      <c r="J37" s="852"/>
      <c r="K37" s="852"/>
      <c r="L37" s="853"/>
    </row>
    <row r="38" spans="1:12" x14ac:dyDescent="0.25">
      <c r="A38" s="841"/>
      <c r="B38" s="842"/>
      <c r="C38" s="842"/>
      <c r="D38" s="842"/>
      <c r="E38" s="842"/>
      <c r="F38" s="842"/>
      <c r="G38" s="842"/>
      <c r="H38" s="842"/>
      <c r="I38" s="842"/>
      <c r="J38" s="842"/>
      <c r="K38" s="842"/>
      <c r="L38" s="843"/>
    </row>
    <row r="39" spans="1:12" x14ac:dyDescent="0.25">
      <c r="A39" s="844"/>
      <c r="B39" s="829"/>
      <c r="C39" s="829"/>
      <c r="D39" s="829"/>
      <c r="E39" s="829"/>
      <c r="F39" s="829"/>
      <c r="G39" s="829"/>
      <c r="H39" s="829"/>
      <c r="I39" s="829"/>
      <c r="J39" s="829"/>
      <c r="K39" s="829"/>
      <c r="L39" s="845"/>
    </row>
    <row r="40" spans="1:12" x14ac:dyDescent="0.25">
      <c r="A40" s="844"/>
      <c r="B40" s="829"/>
      <c r="C40" s="829"/>
      <c r="D40" s="829"/>
      <c r="E40" s="829"/>
      <c r="F40" s="829"/>
      <c r="G40" s="829"/>
      <c r="H40" s="829"/>
      <c r="I40" s="829"/>
      <c r="J40" s="829"/>
      <c r="K40" s="829"/>
      <c r="L40" s="845"/>
    </row>
    <row r="41" spans="1:12" x14ac:dyDescent="0.25">
      <c r="A41" s="844"/>
      <c r="B41" s="829"/>
      <c r="C41" s="829"/>
      <c r="D41" s="829"/>
      <c r="E41" s="829"/>
      <c r="F41" s="829"/>
      <c r="G41" s="829"/>
      <c r="H41" s="829"/>
      <c r="I41" s="829"/>
      <c r="J41" s="829"/>
      <c r="K41" s="829"/>
      <c r="L41" s="845"/>
    </row>
    <row r="42" spans="1:12" x14ac:dyDescent="0.25">
      <c r="A42" s="844"/>
      <c r="B42" s="829"/>
      <c r="C42" s="829"/>
      <c r="D42" s="829"/>
      <c r="E42" s="829"/>
      <c r="F42" s="829"/>
      <c r="G42" s="829"/>
      <c r="H42" s="829"/>
      <c r="I42" s="829"/>
      <c r="J42" s="829"/>
      <c r="K42" s="829"/>
      <c r="L42" s="845"/>
    </row>
    <row r="43" spans="1:12" x14ac:dyDescent="0.25">
      <c r="A43" s="844"/>
      <c r="B43" s="829"/>
      <c r="C43" s="829"/>
      <c r="D43" s="829"/>
      <c r="E43" s="829"/>
      <c r="F43" s="829"/>
      <c r="G43" s="829"/>
      <c r="H43" s="829"/>
      <c r="I43" s="829"/>
      <c r="J43" s="829"/>
      <c r="K43" s="829"/>
      <c r="L43" s="845"/>
    </row>
    <row r="44" spans="1:12" x14ac:dyDescent="0.25">
      <c r="A44" s="844"/>
      <c r="B44" s="829"/>
      <c r="C44" s="829"/>
      <c r="D44" s="829"/>
      <c r="E44" s="829"/>
      <c r="F44" s="829"/>
      <c r="G44" s="829"/>
      <c r="H44" s="829"/>
      <c r="I44" s="829"/>
      <c r="J44" s="829"/>
      <c r="K44" s="829"/>
      <c r="L44" s="845"/>
    </row>
    <row r="45" spans="1:12" x14ac:dyDescent="0.25">
      <c r="A45" s="844"/>
      <c r="B45" s="829"/>
      <c r="C45" s="829"/>
      <c r="D45" s="829"/>
      <c r="E45" s="829"/>
      <c r="F45" s="829"/>
      <c r="G45" s="829"/>
      <c r="H45" s="829"/>
      <c r="I45" s="829"/>
      <c r="J45" s="829"/>
      <c r="K45" s="829"/>
      <c r="L45" s="845"/>
    </row>
    <row r="46" spans="1:12" x14ac:dyDescent="0.25">
      <c r="A46" s="844"/>
      <c r="B46" s="829"/>
      <c r="C46" s="829"/>
      <c r="D46" s="829"/>
      <c r="E46" s="829"/>
      <c r="F46" s="829"/>
      <c r="G46" s="829"/>
      <c r="H46" s="829"/>
      <c r="I46" s="829"/>
      <c r="J46" s="829"/>
      <c r="K46" s="829"/>
      <c r="L46" s="845"/>
    </row>
    <row r="47" spans="1:12" x14ac:dyDescent="0.25">
      <c r="A47" s="844"/>
      <c r="B47" s="829"/>
      <c r="C47" s="829"/>
      <c r="D47" s="829"/>
      <c r="E47" s="829"/>
      <c r="F47" s="829"/>
      <c r="G47" s="829"/>
      <c r="H47" s="829"/>
      <c r="I47" s="829"/>
      <c r="J47" s="829"/>
      <c r="K47" s="829"/>
      <c r="L47" s="845"/>
    </row>
    <row r="48" spans="1:12" ht="15.75" thickBot="1" x14ac:dyDescent="0.3">
      <c r="A48" s="846"/>
      <c r="B48" s="847"/>
      <c r="C48" s="847"/>
      <c r="D48" s="847"/>
      <c r="E48" s="847"/>
      <c r="F48" s="847"/>
      <c r="G48" s="847"/>
      <c r="H48" s="847"/>
      <c r="I48" s="847"/>
      <c r="J48" s="847"/>
      <c r="K48" s="847"/>
      <c r="L48" s="848"/>
    </row>
    <row r="49" spans="1:12" ht="26.25" thickBot="1" x14ac:dyDescent="0.3">
      <c r="A49" s="854" t="s">
        <v>70</v>
      </c>
      <c r="B49" s="855"/>
      <c r="C49" s="855"/>
      <c r="D49" s="855"/>
      <c r="E49" s="855"/>
      <c r="F49" s="855"/>
      <c r="G49" s="855"/>
      <c r="H49" s="855"/>
      <c r="I49" s="855"/>
      <c r="J49" s="855"/>
      <c r="K49" s="855"/>
      <c r="L49" s="856"/>
    </row>
    <row r="50" spans="1:12" x14ac:dyDescent="0.25">
      <c r="A50" s="841"/>
      <c r="B50" s="842"/>
      <c r="C50" s="842"/>
      <c r="D50" s="842"/>
      <c r="E50" s="842"/>
      <c r="F50" s="842"/>
      <c r="G50" s="842"/>
      <c r="H50" s="842"/>
      <c r="I50" s="842"/>
      <c r="J50" s="842"/>
      <c r="K50" s="842"/>
      <c r="L50" s="843"/>
    </row>
    <row r="51" spans="1:12" x14ac:dyDescent="0.25">
      <c r="A51" s="844"/>
      <c r="B51" s="829"/>
      <c r="C51" s="829"/>
      <c r="D51" s="829"/>
      <c r="E51" s="829"/>
      <c r="F51" s="829"/>
      <c r="G51" s="829"/>
      <c r="H51" s="829"/>
      <c r="I51" s="829"/>
      <c r="J51" s="829"/>
      <c r="K51" s="829"/>
      <c r="L51" s="845"/>
    </row>
    <row r="52" spans="1:12" x14ac:dyDescent="0.25">
      <c r="A52" s="844"/>
      <c r="B52" s="829"/>
      <c r="C52" s="829"/>
      <c r="D52" s="829"/>
      <c r="E52" s="829"/>
      <c r="F52" s="829"/>
      <c r="G52" s="829"/>
      <c r="H52" s="829"/>
      <c r="I52" s="829"/>
      <c r="J52" s="829"/>
      <c r="K52" s="829"/>
      <c r="L52" s="845"/>
    </row>
    <row r="53" spans="1:12" x14ac:dyDescent="0.25">
      <c r="A53" s="844"/>
      <c r="B53" s="829"/>
      <c r="C53" s="829"/>
      <c r="D53" s="829"/>
      <c r="E53" s="829"/>
      <c r="F53" s="829"/>
      <c r="G53" s="829"/>
      <c r="H53" s="829"/>
      <c r="I53" s="829"/>
      <c r="J53" s="829"/>
      <c r="K53" s="829"/>
      <c r="L53" s="845"/>
    </row>
    <row r="54" spans="1:12" x14ac:dyDescent="0.25">
      <c r="A54" s="844"/>
      <c r="B54" s="829"/>
      <c r="C54" s="829"/>
      <c r="D54" s="829"/>
      <c r="E54" s="829"/>
      <c r="F54" s="829"/>
      <c r="G54" s="829"/>
      <c r="H54" s="829"/>
      <c r="I54" s="829"/>
      <c r="J54" s="829"/>
      <c r="K54" s="829"/>
      <c r="L54" s="845"/>
    </row>
    <row r="55" spans="1:12" x14ac:dyDescent="0.25">
      <c r="A55" s="844"/>
      <c r="B55" s="829"/>
      <c r="C55" s="829"/>
      <c r="D55" s="829"/>
      <c r="E55" s="829"/>
      <c r="F55" s="829"/>
      <c r="G55" s="829"/>
      <c r="H55" s="829"/>
      <c r="I55" s="829"/>
      <c r="J55" s="829"/>
      <c r="K55" s="829"/>
      <c r="L55" s="845"/>
    </row>
    <row r="56" spans="1:12" x14ac:dyDescent="0.25">
      <c r="A56" s="844"/>
      <c r="B56" s="829"/>
      <c r="C56" s="829"/>
      <c r="D56" s="829"/>
      <c r="E56" s="829"/>
      <c r="F56" s="829"/>
      <c r="G56" s="829"/>
      <c r="H56" s="829"/>
      <c r="I56" s="829"/>
      <c r="J56" s="829"/>
      <c r="K56" s="829"/>
      <c r="L56" s="845"/>
    </row>
    <row r="57" spans="1:12" x14ac:dyDescent="0.25">
      <c r="A57" s="844"/>
      <c r="B57" s="829"/>
      <c r="C57" s="829"/>
      <c r="D57" s="829"/>
      <c r="E57" s="829"/>
      <c r="F57" s="829"/>
      <c r="G57" s="829"/>
      <c r="H57" s="829"/>
      <c r="I57" s="829"/>
      <c r="J57" s="829"/>
      <c r="K57" s="829"/>
      <c r="L57" s="845"/>
    </row>
    <row r="58" spans="1:12" x14ac:dyDescent="0.25">
      <c r="A58" s="844"/>
      <c r="B58" s="829"/>
      <c r="C58" s="829"/>
      <c r="D58" s="829"/>
      <c r="E58" s="829"/>
      <c r="F58" s="829"/>
      <c r="G58" s="829"/>
      <c r="H58" s="829"/>
      <c r="I58" s="829"/>
      <c r="J58" s="829"/>
      <c r="K58" s="829"/>
      <c r="L58" s="845"/>
    </row>
    <row r="59" spans="1:12" ht="15.75" thickBot="1" x14ac:dyDescent="0.3">
      <c r="A59" s="846"/>
      <c r="B59" s="847"/>
      <c r="C59" s="847"/>
      <c r="D59" s="847"/>
      <c r="E59" s="847"/>
      <c r="F59" s="847"/>
      <c r="G59" s="847"/>
      <c r="H59" s="847"/>
      <c r="I59" s="847"/>
      <c r="J59" s="847"/>
      <c r="K59" s="847"/>
      <c r="L59" s="848"/>
    </row>
    <row r="60" spans="1:12" x14ac:dyDescent="0.25">
      <c r="A60" s="103"/>
      <c r="B60" s="103"/>
      <c r="C60" s="103"/>
      <c r="D60" s="103"/>
      <c r="E60" s="103"/>
      <c r="F60" s="103"/>
      <c r="G60" s="103"/>
      <c r="H60" s="103"/>
      <c r="I60" s="103"/>
      <c r="J60" s="103"/>
      <c r="K60" s="103"/>
      <c r="L60" s="103"/>
    </row>
    <row r="61" spans="1:12" x14ac:dyDescent="0.25">
      <c r="A61" s="103"/>
      <c r="B61" s="103"/>
      <c r="C61" s="103"/>
      <c r="D61" s="103"/>
      <c r="E61" s="103"/>
      <c r="F61" s="103"/>
      <c r="G61" s="103"/>
      <c r="H61" s="103"/>
      <c r="I61" s="103"/>
      <c r="J61" s="103"/>
      <c r="K61" s="103"/>
      <c r="L61" s="103"/>
    </row>
    <row r="62" spans="1:12" x14ac:dyDescent="0.25">
      <c r="A62" s="132" t="s">
        <v>156</v>
      </c>
      <c r="B62" s="132"/>
      <c r="C62" s="132"/>
      <c r="D62" s="103"/>
      <c r="E62" s="103"/>
      <c r="F62" s="103"/>
      <c r="G62" s="103"/>
      <c r="H62" s="103"/>
      <c r="I62" s="103"/>
      <c r="J62" s="103"/>
      <c r="K62" s="103"/>
      <c r="L62" s="103"/>
    </row>
    <row r="63" spans="1:12" x14ac:dyDescent="0.25">
      <c r="A63" s="132"/>
      <c r="B63" s="132"/>
      <c r="C63" s="132"/>
      <c r="D63" s="103"/>
      <c r="E63" s="103"/>
      <c r="F63" s="103"/>
      <c r="G63" s="103"/>
      <c r="H63" s="103"/>
      <c r="I63" s="103"/>
      <c r="J63" s="103"/>
      <c r="K63" s="103"/>
      <c r="L63" s="103"/>
    </row>
    <row r="64" spans="1:12" x14ac:dyDescent="0.25">
      <c r="A64" s="133" t="s">
        <v>157</v>
      </c>
      <c r="B64" s="132"/>
      <c r="C64" s="132"/>
      <c r="D64" s="103"/>
      <c r="E64" s="103"/>
      <c r="F64" s="103"/>
      <c r="G64" s="103"/>
      <c r="H64" s="103"/>
      <c r="I64" s="103"/>
      <c r="J64" s="103"/>
      <c r="K64" s="103"/>
      <c r="L64" s="103"/>
    </row>
    <row r="65" spans="1:12" x14ac:dyDescent="0.25">
      <c r="A65" s="103"/>
      <c r="B65" s="103"/>
      <c r="C65" s="103"/>
      <c r="D65" s="103"/>
      <c r="E65" s="103"/>
      <c r="F65" s="103"/>
      <c r="G65" s="103"/>
      <c r="H65" s="103"/>
      <c r="I65" s="103"/>
      <c r="J65" s="103"/>
      <c r="K65" s="103"/>
      <c r="L65" s="103"/>
    </row>
    <row r="66" spans="1:12" x14ac:dyDescent="0.25">
      <c r="A66" s="103"/>
      <c r="B66" s="103"/>
      <c r="C66" s="103"/>
      <c r="D66" s="103"/>
      <c r="E66" s="103"/>
      <c r="F66" s="103"/>
      <c r="G66" s="103"/>
      <c r="H66" s="103"/>
      <c r="I66" s="103"/>
      <c r="J66" s="103"/>
      <c r="K66" s="103"/>
      <c r="L66" s="103"/>
    </row>
    <row r="67" spans="1:12" x14ac:dyDescent="0.25">
      <c r="A67" s="103"/>
      <c r="B67" s="103"/>
      <c r="C67" s="103"/>
      <c r="D67" s="103"/>
      <c r="E67" s="103"/>
      <c r="F67" s="103"/>
      <c r="G67" s="103"/>
      <c r="H67" s="103"/>
      <c r="I67" s="103"/>
      <c r="J67" s="103"/>
      <c r="K67" s="103"/>
      <c r="L67" s="103"/>
    </row>
    <row r="68" spans="1:12" x14ac:dyDescent="0.25">
      <c r="A68" s="103"/>
      <c r="B68" s="103"/>
      <c r="C68" s="103"/>
      <c r="D68" s="103"/>
      <c r="E68" s="103"/>
      <c r="F68" s="103"/>
      <c r="G68" s="103"/>
      <c r="H68" s="103"/>
      <c r="I68" s="103"/>
      <c r="J68" s="103"/>
      <c r="K68" s="103"/>
      <c r="L68" s="103"/>
    </row>
    <row r="69" spans="1:12" x14ac:dyDescent="0.25">
      <c r="A69" s="103"/>
      <c r="B69" s="103"/>
      <c r="C69" s="103"/>
      <c r="D69" s="103"/>
      <c r="E69" s="103"/>
      <c r="F69" s="103"/>
      <c r="G69" s="103"/>
      <c r="H69" s="103"/>
      <c r="I69" s="103"/>
      <c r="J69" s="103"/>
      <c r="K69" s="103"/>
      <c r="L69" s="103"/>
    </row>
    <row r="70" spans="1:12" x14ac:dyDescent="0.25">
      <c r="A70" s="103"/>
      <c r="B70" s="103"/>
      <c r="C70" s="103"/>
      <c r="D70" s="103"/>
      <c r="E70" s="103"/>
      <c r="F70" s="103"/>
      <c r="G70" s="103"/>
      <c r="H70" s="103"/>
      <c r="I70" s="103"/>
      <c r="J70" s="103"/>
      <c r="K70" s="103"/>
      <c r="L70" s="103"/>
    </row>
    <row r="71" spans="1:12" x14ac:dyDescent="0.25">
      <c r="A71" s="103"/>
      <c r="B71" s="103"/>
      <c r="C71" s="103"/>
      <c r="D71" s="103"/>
      <c r="E71" s="103"/>
      <c r="F71" s="103"/>
      <c r="G71" s="103"/>
      <c r="H71" s="103"/>
      <c r="I71" s="103"/>
      <c r="J71" s="103"/>
      <c r="K71" s="103"/>
      <c r="L71" s="103"/>
    </row>
    <row r="72" spans="1:12" x14ac:dyDescent="0.25">
      <c r="D72" s="1"/>
      <c r="E72" s="1"/>
    </row>
    <row r="73" spans="1:12" ht="39" customHeight="1" x14ac:dyDescent="0.25">
      <c r="A73" s="857" t="s">
        <v>71</v>
      </c>
      <c r="B73" s="858"/>
      <c r="C73" s="858"/>
      <c r="D73" s="858"/>
      <c r="E73" s="858"/>
      <c r="F73" s="858"/>
      <c r="G73" s="858"/>
      <c r="H73" s="858"/>
      <c r="I73" s="858"/>
      <c r="J73" s="858"/>
      <c r="K73" s="858"/>
      <c r="L73" s="858"/>
    </row>
    <row r="74" spans="1:12" ht="15.75" thickBot="1" x14ac:dyDescent="0.3">
      <c r="D74" s="1"/>
      <c r="E74" s="1"/>
    </row>
    <row r="75" spans="1:12" ht="16.5" customHeight="1" thickBot="1" x14ac:dyDescent="0.3">
      <c r="A75" s="826" t="s">
        <v>64</v>
      </c>
      <c r="B75" s="827"/>
      <c r="C75" s="827"/>
      <c r="D75" s="19" t="s">
        <v>65</v>
      </c>
      <c r="E75" s="124"/>
      <c r="F75" s="20" t="s">
        <v>66</v>
      </c>
      <c r="G75" s="828"/>
      <c r="H75" s="829"/>
      <c r="I75" s="829"/>
      <c r="J75" s="829"/>
    </row>
    <row r="76" spans="1:12" ht="20.25" customHeight="1" x14ac:dyDescent="0.25">
      <c r="A76" s="849" t="s">
        <v>81</v>
      </c>
      <c r="B76" s="850"/>
      <c r="C76" s="850"/>
      <c r="D76" s="21">
        <f>SUM('PLAN DE ACCION'!I65)</f>
        <v>0</v>
      </c>
      <c r="E76" s="21"/>
      <c r="F76" s="22">
        <v>0.1</v>
      </c>
      <c r="G76" s="829"/>
      <c r="H76" s="817"/>
      <c r="I76" s="817"/>
      <c r="J76" s="817"/>
    </row>
    <row r="77" spans="1:12" ht="18" customHeight="1" x14ac:dyDescent="0.25">
      <c r="A77" s="807" t="s">
        <v>80</v>
      </c>
      <c r="B77" s="808"/>
      <c r="C77" s="808"/>
      <c r="D77" s="2">
        <f>'PLAN DE ACCION'!I66</f>
        <v>0</v>
      </c>
      <c r="E77" s="2"/>
      <c r="F77" s="23">
        <v>0.1</v>
      </c>
      <c r="G77" s="829"/>
      <c r="H77" s="817"/>
      <c r="I77" s="817"/>
      <c r="J77" s="817"/>
    </row>
    <row r="78" spans="1:12" ht="18" customHeight="1" x14ac:dyDescent="0.25">
      <c r="A78" s="807" t="s">
        <v>100</v>
      </c>
      <c r="B78" s="808"/>
      <c r="C78" s="808"/>
      <c r="D78" s="2">
        <f>SUM('PLAN DE ACCION'!I67:I68)</f>
        <v>0</v>
      </c>
      <c r="E78" s="2"/>
      <c r="F78" s="23">
        <v>0.1</v>
      </c>
      <c r="G78" s="829"/>
      <c r="H78" s="817"/>
      <c r="I78" s="817"/>
      <c r="J78" s="817"/>
    </row>
    <row r="79" spans="1:12" ht="18" customHeight="1" x14ac:dyDescent="0.25">
      <c r="A79" s="807" t="s">
        <v>83</v>
      </c>
      <c r="B79" s="808"/>
      <c r="C79" s="808"/>
      <c r="D79" s="2">
        <f>SUM('PLAN DE ACCION'!I69:I70)</f>
        <v>0</v>
      </c>
      <c r="E79" s="2"/>
      <c r="F79" s="23">
        <v>0.1</v>
      </c>
      <c r="G79" s="829"/>
      <c r="H79" s="817"/>
      <c r="I79" s="817"/>
      <c r="J79" s="817"/>
    </row>
    <row r="80" spans="1:12" ht="18" customHeight="1" x14ac:dyDescent="0.25">
      <c r="A80" s="807" t="s">
        <v>84</v>
      </c>
      <c r="B80" s="808"/>
      <c r="C80" s="808"/>
      <c r="D80" s="2">
        <f>SUM('PLAN DE ACCION'!I71:I72)</f>
        <v>0</v>
      </c>
      <c r="E80" s="2"/>
      <c r="F80" s="23">
        <v>0.1</v>
      </c>
      <c r="G80" s="829"/>
      <c r="H80" s="817"/>
      <c r="I80" s="817"/>
      <c r="J80" s="817"/>
    </row>
    <row r="81" spans="1:15" ht="33" customHeight="1" x14ac:dyDescent="0.25">
      <c r="A81" s="807" t="s">
        <v>85</v>
      </c>
      <c r="B81" s="837"/>
      <c r="C81" s="837"/>
      <c r="D81" s="2">
        <f>SUM('PLAN DE ACCION'!I73)</f>
        <v>0</v>
      </c>
      <c r="E81" s="2"/>
      <c r="F81" s="23">
        <v>0.04</v>
      </c>
      <c r="G81" s="829"/>
      <c r="H81" s="817"/>
      <c r="I81" s="817"/>
      <c r="J81" s="817"/>
    </row>
    <row r="82" spans="1:15" ht="18" customHeight="1" x14ac:dyDescent="0.25">
      <c r="A82" s="807" t="s">
        <v>86</v>
      </c>
      <c r="B82" s="808"/>
      <c r="C82" s="809"/>
      <c r="D82" s="2">
        <f>SUM('PLAN DE ACCION'!I74)</f>
        <v>0</v>
      </c>
      <c r="E82" s="2"/>
      <c r="F82" s="23">
        <v>0.03</v>
      </c>
      <c r="G82" s="829"/>
      <c r="H82" s="817"/>
      <c r="I82" s="817"/>
      <c r="J82" s="817"/>
    </row>
    <row r="83" spans="1:15" ht="18" customHeight="1" x14ac:dyDescent="0.25">
      <c r="A83" s="838" t="s">
        <v>88</v>
      </c>
      <c r="B83" s="839"/>
      <c r="C83" s="840"/>
      <c r="D83" s="2">
        <f>SUM('PLAN DE ACCION'!I75:I79)</f>
        <v>0</v>
      </c>
      <c r="E83" s="2"/>
      <c r="F83" s="23">
        <v>0.06</v>
      </c>
    </row>
    <row r="84" spans="1:15" ht="18" customHeight="1" x14ac:dyDescent="0.25">
      <c r="A84" s="807" t="s">
        <v>87</v>
      </c>
      <c r="B84" s="808"/>
      <c r="C84" s="809"/>
      <c r="D84" s="2">
        <f>SUM('PLAN DE ACCION'!I80)</f>
        <v>0</v>
      </c>
      <c r="E84" s="2"/>
      <c r="F84" s="23">
        <v>0.04</v>
      </c>
    </row>
    <row r="85" spans="1:15" ht="15.75" x14ac:dyDescent="0.25">
      <c r="A85" s="807" t="s">
        <v>89</v>
      </c>
      <c r="B85" s="808"/>
      <c r="C85" s="809"/>
      <c r="D85" s="2">
        <f>SUM('PLAN DE ACCION'!I81)</f>
        <v>0</v>
      </c>
      <c r="E85" s="2"/>
      <c r="F85" s="23">
        <v>0.03</v>
      </c>
    </row>
    <row r="86" spans="1:15" ht="15.75" x14ac:dyDescent="0.25">
      <c r="A86" s="807" t="s">
        <v>101</v>
      </c>
      <c r="B86" s="808"/>
      <c r="C86" s="809"/>
      <c r="D86" s="2"/>
      <c r="E86" s="2"/>
      <c r="F86" s="23">
        <v>0.02</v>
      </c>
    </row>
    <row r="87" spans="1:15" ht="15.75" x14ac:dyDescent="0.25">
      <c r="A87" s="807" t="s">
        <v>90</v>
      </c>
      <c r="B87" s="808"/>
      <c r="C87" s="809"/>
      <c r="D87" s="2">
        <f>SUM('PLAN DE ACCION'!I82)</f>
        <v>0</v>
      </c>
      <c r="E87" s="2"/>
      <c r="F87" s="23">
        <v>0.02</v>
      </c>
    </row>
    <row r="88" spans="1:15" ht="15.75" x14ac:dyDescent="0.25">
      <c r="A88" s="807" t="s">
        <v>99</v>
      </c>
      <c r="B88" s="808"/>
      <c r="C88" s="809"/>
      <c r="D88" s="2">
        <f>SUM('PLAN DE ACCION'!I83)</f>
        <v>0</v>
      </c>
      <c r="E88" s="2"/>
      <c r="F88" s="23">
        <v>0.03</v>
      </c>
    </row>
    <row r="89" spans="1:15" ht="15.75" x14ac:dyDescent="0.25">
      <c r="A89" s="807" t="s">
        <v>92</v>
      </c>
      <c r="B89" s="808"/>
      <c r="C89" s="809"/>
      <c r="D89" s="2">
        <f>SUM('PLAN DE ACCION'!I84)</f>
        <v>0</v>
      </c>
      <c r="E89" s="2"/>
      <c r="F89" s="23">
        <v>0.04</v>
      </c>
    </row>
    <row r="90" spans="1:15" ht="15.75" x14ac:dyDescent="0.25">
      <c r="A90" s="807" t="s">
        <v>93</v>
      </c>
      <c r="B90" s="808"/>
      <c r="C90" s="809"/>
      <c r="D90" s="2">
        <f>SUM('PLAN DE ACCION'!I85)</f>
        <v>0</v>
      </c>
      <c r="E90" s="2"/>
      <c r="F90" s="23">
        <v>0.03</v>
      </c>
    </row>
    <row r="91" spans="1:15" ht="15.75" x14ac:dyDescent="0.25">
      <c r="A91" s="807" t="s">
        <v>94</v>
      </c>
      <c r="B91" s="808"/>
      <c r="C91" s="809"/>
      <c r="D91" s="2">
        <f>SUM('PLAN DE ACCION'!I86)</f>
        <v>0</v>
      </c>
      <c r="E91" s="2"/>
      <c r="F91" s="23">
        <v>0.03</v>
      </c>
    </row>
    <row r="92" spans="1:15" ht="15.75" x14ac:dyDescent="0.25">
      <c r="A92" s="810" t="s">
        <v>95</v>
      </c>
      <c r="B92" s="811"/>
      <c r="C92" s="811"/>
      <c r="D92" s="3">
        <f>SUM('PLAN DE ACCION'!I87)</f>
        <v>0</v>
      </c>
      <c r="E92" s="3"/>
      <c r="F92" s="23">
        <v>0.05</v>
      </c>
    </row>
    <row r="93" spans="1:15" ht="15.75" x14ac:dyDescent="0.25">
      <c r="A93" s="810" t="s">
        <v>96</v>
      </c>
      <c r="B93" s="811"/>
      <c r="C93" s="811"/>
      <c r="D93" s="3">
        <f>SUM('PLAN DE ACCION'!I88)</f>
        <v>0</v>
      </c>
      <c r="E93" s="3"/>
      <c r="F93" s="23">
        <v>0.05</v>
      </c>
    </row>
    <row r="94" spans="1:15" ht="16.5" thickBot="1" x14ac:dyDescent="0.3">
      <c r="A94" s="812" t="s">
        <v>97</v>
      </c>
      <c r="B94" s="813"/>
      <c r="C94" s="813"/>
      <c r="D94" s="4">
        <f>SUM('PLAN DE ACCION'!I89)</f>
        <v>0</v>
      </c>
      <c r="E94" s="134"/>
      <c r="F94" s="23">
        <v>0.03</v>
      </c>
    </row>
    <row r="95" spans="1:15" s="18" customFormat="1" ht="30.75" customHeight="1" thickBot="1" x14ac:dyDescent="0.3">
      <c r="A95" s="814" t="s">
        <v>68</v>
      </c>
      <c r="B95" s="815"/>
      <c r="C95" s="815"/>
      <c r="D95" s="17">
        <f>(SUM(D76:D94)*0.33+D26)</f>
        <v>0</v>
      </c>
      <c r="E95" s="17"/>
      <c r="F95" s="24">
        <f>SUM(F76:F94)</f>
        <v>1.0000000000000004</v>
      </c>
      <c r="O95" s="18" t="s">
        <v>98</v>
      </c>
    </row>
    <row r="96" spans="1:15" x14ac:dyDescent="0.25">
      <c r="D96" s="1"/>
      <c r="E96" s="1"/>
    </row>
    <row r="97" spans="1:12" s="27" customFormat="1" ht="30.75" customHeight="1" x14ac:dyDescent="0.35">
      <c r="A97" s="816" t="str">
        <f>IF(D26&lt;=32%,"OBSERVACION POR NO CUMPLIR:",IF(D26&gt;=33%,"CUMPLIMIENTO DE LO PROGRAMADO"))</f>
        <v>OBSERVACION POR NO CUMPLIR:</v>
      </c>
      <c r="B97" s="816"/>
      <c r="C97" s="816"/>
      <c r="D97" s="816"/>
      <c r="E97" s="816"/>
      <c r="F97" s="816"/>
      <c r="G97" s="816"/>
      <c r="H97" s="816"/>
      <c r="I97" s="816"/>
      <c r="J97" s="816"/>
      <c r="K97" s="816"/>
      <c r="L97" s="816"/>
    </row>
    <row r="98" spans="1:12" x14ac:dyDescent="0.25">
      <c r="A98" s="817"/>
      <c r="B98" s="817"/>
      <c r="C98" s="817"/>
      <c r="D98" s="817"/>
      <c r="E98" s="817"/>
      <c r="F98" s="817"/>
      <c r="G98" s="817"/>
      <c r="H98" s="817"/>
      <c r="I98" s="817"/>
      <c r="J98" s="817"/>
      <c r="K98" s="817"/>
      <c r="L98" s="817"/>
    </row>
    <row r="99" spans="1:12" x14ac:dyDescent="0.25">
      <c r="A99" s="817"/>
      <c r="B99" s="817"/>
      <c r="C99" s="817"/>
      <c r="D99" s="817"/>
      <c r="E99" s="817"/>
      <c r="F99" s="817"/>
      <c r="G99" s="817"/>
      <c r="H99" s="817"/>
      <c r="I99" s="817"/>
      <c r="J99" s="817"/>
      <c r="K99" s="817"/>
      <c r="L99" s="817"/>
    </row>
    <row r="100" spans="1:12" x14ac:dyDescent="0.25">
      <c r="A100" s="817"/>
      <c r="B100" s="817"/>
      <c r="C100" s="817"/>
      <c r="D100" s="817"/>
      <c r="E100" s="817"/>
      <c r="F100" s="817"/>
      <c r="G100" s="817"/>
      <c r="H100" s="817"/>
      <c r="I100" s="817"/>
      <c r="J100" s="817"/>
      <c r="K100" s="817"/>
      <c r="L100" s="817"/>
    </row>
    <row r="101" spans="1:12" x14ac:dyDescent="0.25">
      <c r="A101" s="817"/>
      <c r="B101" s="817"/>
      <c r="C101" s="817"/>
      <c r="D101" s="817"/>
      <c r="E101" s="817"/>
      <c r="F101" s="817"/>
      <c r="G101" s="817"/>
      <c r="H101" s="817"/>
      <c r="I101" s="817"/>
      <c r="J101" s="817"/>
      <c r="K101" s="817"/>
      <c r="L101" s="817"/>
    </row>
    <row r="102" spans="1:12" x14ac:dyDescent="0.25">
      <c r="A102" s="817"/>
      <c r="B102" s="817"/>
      <c r="C102" s="817"/>
      <c r="D102" s="817"/>
      <c r="E102" s="817"/>
      <c r="F102" s="817"/>
      <c r="G102" s="817"/>
      <c r="H102" s="817"/>
      <c r="I102" s="817"/>
      <c r="J102" s="817"/>
      <c r="K102" s="817"/>
      <c r="L102" s="817"/>
    </row>
    <row r="103" spans="1:12" x14ac:dyDescent="0.25">
      <c r="A103" s="817"/>
      <c r="B103" s="817"/>
      <c r="C103" s="817"/>
      <c r="D103" s="817"/>
      <c r="E103" s="817"/>
      <c r="F103" s="817"/>
      <c r="G103" s="817"/>
      <c r="H103" s="817"/>
      <c r="I103" s="817"/>
      <c r="J103" s="817"/>
      <c r="K103" s="817"/>
      <c r="L103" s="817"/>
    </row>
    <row r="104" spans="1:12" x14ac:dyDescent="0.25">
      <c r="A104" s="817"/>
      <c r="B104" s="817"/>
      <c r="C104" s="817"/>
      <c r="D104" s="817"/>
      <c r="E104" s="817"/>
      <c r="F104" s="817"/>
      <c r="G104" s="817"/>
      <c r="H104" s="817"/>
      <c r="I104" s="817"/>
      <c r="J104" s="817"/>
      <c r="K104" s="817"/>
      <c r="L104" s="817"/>
    </row>
    <row r="105" spans="1:12" x14ac:dyDescent="0.25">
      <c r="A105" s="817"/>
      <c r="B105" s="817"/>
      <c r="C105" s="817"/>
      <c r="D105" s="817"/>
      <c r="E105" s="817"/>
      <c r="F105" s="817"/>
      <c r="G105" s="817"/>
      <c r="H105" s="817"/>
      <c r="I105" s="817"/>
      <c r="J105" s="817"/>
      <c r="K105" s="817"/>
      <c r="L105" s="817"/>
    </row>
    <row r="106" spans="1:12" x14ac:dyDescent="0.25">
      <c r="A106" s="817"/>
      <c r="B106" s="817"/>
      <c r="C106" s="817"/>
      <c r="D106" s="817"/>
      <c r="E106" s="817"/>
      <c r="F106" s="817"/>
      <c r="G106" s="817"/>
      <c r="H106" s="817"/>
      <c r="I106" s="817"/>
      <c r="J106" s="817"/>
      <c r="K106" s="817"/>
      <c r="L106" s="817"/>
    </row>
    <row r="107" spans="1:12" x14ac:dyDescent="0.25">
      <c r="D107" s="1"/>
      <c r="E107" s="1"/>
    </row>
    <row r="108" spans="1:12" ht="27" x14ac:dyDescent="0.25">
      <c r="A108" s="859" t="s">
        <v>69</v>
      </c>
      <c r="B108" s="860"/>
      <c r="C108" s="860"/>
      <c r="D108" s="860"/>
      <c r="E108" s="860"/>
      <c r="F108" s="860"/>
      <c r="G108" s="860"/>
      <c r="H108" s="860"/>
      <c r="I108" s="860"/>
      <c r="J108" s="860"/>
      <c r="K108" s="860"/>
      <c r="L108" s="860"/>
    </row>
    <row r="109" spans="1:12" x14ac:dyDescent="0.25">
      <c r="A109" s="828"/>
      <c r="B109" s="829"/>
      <c r="C109" s="829"/>
      <c r="D109" s="829"/>
      <c r="E109" s="829"/>
      <c r="F109" s="829"/>
      <c r="G109" s="829"/>
      <c r="H109" s="829"/>
      <c r="I109" s="829"/>
      <c r="J109" s="829"/>
      <c r="K109" s="829"/>
      <c r="L109" s="829"/>
    </row>
    <row r="110" spans="1:12" x14ac:dyDescent="0.25">
      <c r="A110" s="828"/>
      <c r="B110" s="829"/>
      <c r="C110" s="829"/>
      <c r="D110" s="829"/>
      <c r="E110" s="829"/>
      <c r="F110" s="829"/>
      <c r="G110" s="829"/>
      <c r="H110" s="829"/>
      <c r="I110" s="829"/>
      <c r="J110" s="829"/>
      <c r="K110" s="829"/>
      <c r="L110" s="829"/>
    </row>
    <row r="111" spans="1:12" x14ac:dyDescent="0.25">
      <c r="A111" s="828"/>
      <c r="B111" s="829"/>
      <c r="C111" s="829"/>
      <c r="D111" s="829"/>
      <c r="E111" s="829"/>
      <c r="F111" s="829"/>
      <c r="G111" s="829"/>
      <c r="H111" s="829"/>
      <c r="I111" s="829"/>
      <c r="J111" s="829"/>
      <c r="K111" s="829"/>
      <c r="L111" s="829"/>
    </row>
    <row r="112" spans="1:12" x14ac:dyDescent="0.25">
      <c r="A112" s="828"/>
      <c r="B112" s="829"/>
      <c r="C112" s="829"/>
      <c r="D112" s="829"/>
      <c r="E112" s="829"/>
      <c r="F112" s="829"/>
      <c r="G112" s="829"/>
      <c r="H112" s="829"/>
      <c r="I112" s="829"/>
      <c r="J112" s="829"/>
      <c r="K112" s="829"/>
      <c r="L112" s="829"/>
    </row>
    <row r="113" spans="1:12" x14ac:dyDescent="0.25">
      <c r="A113" s="828"/>
      <c r="B113" s="829"/>
      <c r="C113" s="829"/>
      <c r="D113" s="829"/>
      <c r="E113" s="829"/>
      <c r="F113" s="829"/>
      <c r="G113" s="829"/>
      <c r="H113" s="829"/>
      <c r="I113" s="829"/>
      <c r="J113" s="829"/>
      <c r="K113" s="829"/>
      <c r="L113" s="829"/>
    </row>
    <row r="114" spans="1:12" x14ac:dyDescent="0.25">
      <c r="A114" s="828"/>
      <c r="B114" s="829"/>
      <c r="C114" s="829"/>
      <c r="D114" s="829"/>
      <c r="E114" s="829"/>
      <c r="F114" s="829"/>
      <c r="G114" s="829"/>
      <c r="H114" s="829"/>
      <c r="I114" s="829"/>
      <c r="J114" s="829"/>
      <c r="K114" s="829"/>
      <c r="L114" s="829"/>
    </row>
    <row r="115" spans="1:12" x14ac:dyDescent="0.25">
      <c r="A115" s="828"/>
      <c r="B115" s="829"/>
      <c r="C115" s="829"/>
      <c r="D115" s="829"/>
      <c r="E115" s="829"/>
      <c r="F115" s="829"/>
      <c r="G115" s="829"/>
      <c r="H115" s="829"/>
      <c r="I115" s="829"/>
      <c r="J115" s="829"/>
      <c r="K115" s="829"/>
      <c r="L115" s="829"/>
    </row>
    <row r="116" spans="1:12" x14ac:dyDescent="0.25">
      <c r="A116" s="828"/>
      <c r="B116" s="829"/>
      <c r="C116" s="829"/>
      <c r="D116" s="829"/>
      <c r="E116" s="829"/>
      <c r="F116" s="829"/>
      <c r="G116" s="829"/>
      <c r="H116" s="829"/>
      <c r="I116" s="829"/>
      <c r="J116" s="829"/>
      <c r="K116" s="829"/>
      <c r="L116" s="829"/>
    </row>
    <row r="117" spans="1:12" x14ac:dyDescent="0.25">
      <c r="A117" s="828"/>
      <c r="B117" s="829"/>
      <c r="C117" s="829"/>
      <c r="D117" s="829"/>
      <c r="E117" s="829"/>
      <c r="F117" s="829"/>
      <c r="G117" s="829"/>
      <c r="H117" s="829"/>
      <c r="I117" s="829"/>
      <c r="J117" s="829"/>
      <c r="K117" s="829"/>
      <c r="L117" s="829"/>
    </row>
    <row r="118" spans="1:12" x14ac:dyDescent="0.25">
      <c r="A118" s="828"/>
      <c r="B118" s="829"/>
      <c r="C118" s="829"/>
      <c r="D118" s="829"/>
      <c r="E118" s="829"/>
      <c r="F118" s="829"/>
      <c r="G118" s="829"/>
      <c r="H118" s="829"/>
      <c r="I118" s="829"/>
      <c r="J118" s="829"/>
      <c r="K118" s="829"/>
      <c r="L118" s="829"/>
    </row>
    <row r="119" spans="1:12" x14ac:dyDescent="0.25">
      <c r="A119" s="828"/>
      <c r="B119" s="829"/>
      <c r="C119" s="829"/>
      <c r="D119" s="829"/>
      <c r="E119" s="829"/>
      <c r="F119" s="829"/>
      <c r="G119" s="829"/>
      <c r="H119" s="829"/>
      <c r="I119" s="829"/>
      <c r="J119" s="829"/>
      <c r="K119" s="829"/>
      <c r="L119" s="829"/>
    </row>
    <row r="120" spans="1:12" x14ac:dyDescent="0.25">
      <c r="D120" s="1"/>
      <c r="E120" s="1"/>
    </row>
    <row r="121" spans="1:12" ht="25.5" x14ac:dyDescent="0.25">
      <c r="A121" s="861" t="s">
        <v>70</v>
      </c>
      <c r="B121" s="862"/>
      <c r="C121" s="862"/>
      <c r="D121" s="862"/>
      <c r="E121" s="862"/>
      <c r="F121" s="862"/>
      <c r="G121" s="862"/>
      <c r="H121" s="862"/>
      <c r="I121" s="862"/>
      <c r="J121" s="862"/>
      <c r="K121" s="862"/>
      <c r="L121" s="862"/>
    </row>
    <row r="122" spans="1:12" x14ac:dyDescent="0.25">
      <c r="A122" s="828"/>
      <c r="B122" s="829"/>
      <c r="C122" s="829"/>
      <c r="D122" s="829"/>
      <c r="E122" s="829"/>
      <c r="F122" s="829"/>
      <c r="G122" s="829"/>
      <c r="H122" s="829"/>
      <c r="I122" s="829"/>
      <c r="J122" s="829"/>
      <c r="K122" s="829"/>
      <c r="L122" s="829"/>
    </row>
    <row r="123" spans="1:12" x14ac:dyDescent="0.25">
      <c r="A123" s="828"/>
      <c r="B123" s="829"/>
      <c r="C123" s="829"/>
      <c r="D123" s="829"/>
      <c r="E123" s="829"/>
      <c r="F123" s="829"/>
      <c r="G123" s="829"/>
      <c r="H123" s="829"/>
      <c r="I123" s="829"/>
      <c r="J123" s="829"/>
      <c r="K123" s="829"/>
      <c r="L123" s="829"/>
    </row>
    <row r="124" spans="1:12" x14ac:dyDescent="0.25">
      <c r="A124" s="828"/>
      <c r="B124" s="829"/>
      <c r="C124" s="829"/>
      <c r="D124" s="829"/>
      <c r="E124" s="829"/>
      <c r="F124" s="829"/>
      <c r="G124" s="829"/>
      <c r="H124" s="829"/>
      <c r="I124" s="829"/>
      <c r="J124" s="829"/>
      <c r="K124" s="829"/>
      <c r="L124" s="829"/>
    </row>
    <row r="125" spans="1:12" x14ac:dyDescent="0.25">
      <c r="A125" s="828"/>
      <c r="B125" s="829"/>
      <c r="C125" s="829"/>
      <c r="D125" s="829"/>
      <c r="E125" s="829"/>
      <c r="F125" s="829"/>
      <c r="G125" s="829"/>
      <c r="H125" s="829"/>
      <c r="I125" s="829"/>
      <c r="J125" s="829"/>
      <c r="K125" s="829"/>
      <c r="L125" s="829"/>
    </row>
    <row r="126" spans="1:12" x14ac:dyDescent="0.25">
      <c r="A126" s="828"/>
      <c r="B126" s="829"/>
      <c r="C126" s="829"/>
      <c r="D126" s="829"/>
      <c r="E126" s="829"/>
      <c r="F126" s="829"/>
      <c r="G126" s="829"/>
      <c r="H126" s="829"/>
      <c r="I126" s="829"/>
      <c r="J126" s="829"/>
      <c r="K126" s="829"/>
      <c r="L126" s="829"/>
    </row>
    <row r="127" spans="1:12" x14ac:dyDescent="0.25">
      <c r="A127" s="828"/>
      <c r="B127" s="829"/>
      <c r="C127" s="829"/>
      <c r="D127" s="829"/>
      <c r="E127" s="829"/>
      <c r="F127" s="829"/>
      <c r="G127" s="829"/>
      <c r="H127" s="829"/>
      <c r="I127" s="829"/>
      <c r="J127" s="829"/>
      <c r="K127" s="829"/>
      <c r="L127" s="829"/>
    </row>
    <row r="128" spans="1:12" x14ac:dyDescent="0.25">
      <c r="A128" s="828"/>
      <c r="B128" s="829"/>
      <c r="C128" s="829"/>
      <c r="D128" s="829"/>
      <c r="E128" s="829"/>
      <c r="F128" s="829"/>
      <c r="G128" s="829"/>
      <c r="H128" s="829"/>
      <c r="I128" s="829"/>
      <c r="J128" s="829"/>
      <c r="K128" s="829"/>
      <c r="L128" s="829"/>
    </row>
    <row r="129" spans="1:12" x14ac:dyDescent="0.25">
      <c r="A129" s="828"/>
      <c r="B129" s="829"/>
      <c r="C129" s="829"/>
      <c r="D129" s="829"/>
      <c r="E129" s="829"/>
      <c r="F129" s="829"/>
      <c r="G129" s="829"/>
      <c r="H129" s="829"/>
      <c r="I129" s="829"/>
      <c r="J129" s="829"/>
      <c r="K129" s="829"/>
      <c r="L129" s="829"/>
    </row>
    <row r="130" spans="1:12" x14ac:dyDescent="0.25">
      <c r="A130" s="828"/>
      <c r="B130" s="829"/>
      <c r="C130" s="829"/>
      <c r="D130" s="829"/>
      <c r="E130" s="829"/>
      <c r="F130" s="829"/>
      <c r="G130" s="829"/>
      <c r="H130" s="829"/>
      <c r="I130" s="829"/>
      <c r="J130" s="829"/>
      <c r="K130" s="829"/>
      <c r="L130" s="829"/>
    </row>
    <row r="131" spans="1:12" x14ac:dyDescent="0.25">
      <c r="A131" s="828"/>
      <c r="B131" s="829"/>
      <c r="C131" s="829"/>
      <c r="D131" s="829"/>
      <c r="E131" s="829"/>
      <c r="F131" s="829"/>
      <c r="G131" s="829"/>
      <c r="H131" s="829"/>
      <c r="I131" s="829"/>
      <c r="J131" s="829"/>
      <c r="K131" s="829"/>
      <c r="L131" s="829"/>
    </row>
    <row r="132" spans="1:12" x14ac:dyDescent="0.25">
      <c r="D132" s="1"/>
      <c r="E132" s="1"/>
    </row>
    <row r="133" spans="1:12" ht="35.25" customHeight="1" x14ac:dyDescent="0.25">
      <c r="A133" s="857" t="s">
        <v>72</v>
      </c>
      <c r="B133" s="858"/>
      <c r="C133" s="858"/>
      <c r="D133" s="858"/>
      <c r="E133" s="858"/>
      <c r="F133" s="858"/>
      <c r="G133" s="858"/>
      <c r="H133" s="858"/>
      <c r="I133" s="858"/>
      <c r="J133" s="858"/>
      <c r="K133" s="858"/>
      <c r="L133" s="858"/>
    </row>
    <row r="134" spans="1:12" ht="15.75" thickBot="1" x14ac:dyDescent="0.3">
      <c r="D134" s="1"/>
      <c r="E134" s="1"/>
    </row>
    <row r="135" spans="1:12" ht="15.75" customHeight="1" thickBot="1" x14ac:dyDescent="0.3">
      <c r="A135" s="863" t="s">
        <v>64</v>
      </c>
      <c r="B135" s="864"/>
      <c r="C135" s="864"/>
      <c r="D135" s="25" t="s">
        <v>65</v>
      </c>
      <c r="E135" s="135"/>
      <c r="F135" s="26" t="s">
        <v>66</v>
      </c>
      <c r="G135" s="829"/>
      <c r="H135" s="829"/>
      <c r="I135" s="829"/>
      <c r="J135" s="829"/>
    </row>
    <row r="136" spans="1:12" ht="19.5" customHeight="1" x14ac:dyDescent="0.25">
      <c r="A136" s="849" t="s">
        <v>81</v>
      </c>
      <c r="B136" s="850"/>
      <c r="C136" s="850"/>
      <c r="D136" s="21">
        <f>SUM('PLAN DE ACCION'!M124)</f>
        <v>0</v>
      </c>
      <c r="E136" s="21"/>
      <c r="F136" s="22">
        <v>0.1</v>
      </c>
      <c r="G136" s="828"/>
      <c r="H136" s="817"/>
      <c r="I136" s="817"/>
      <c r="J136" s="817"/>
    </row>
    <row r="137" spans="1:12" ht="18" customHeight="1" x14ac:dyDescent="0.25">
      <c r="A137" s="807" t="s">
        <v>80</v>
      </c>
      <c r="B137" s="808"/>
      <c r="C137" s="808"/>
      <c r="D137" s="2">
        <f>'PLAN DE ACCION'!M125</f>
        <v>0</v>
      </c>
      <c r="E137" s="2"/>
      <c r="F137" s="23">
        <v>0.1</v>
      </c>
      <c r="G137" s="828"/>
      <c r="H137" s="817"/>
      <c r="I137" s="817"/>
      <c r="J137" s="817"/>
    </row>
    <row r="138" spans="1:12" ht="20.25" customHeight="1" x14ac:dyDescent="0.25">
      <c r="A138" s="807" t="s">
        <v>82</v>
      </c>
      <c r="B138" s="808"/>
      <c r="C138" s="808"/>
      <c r="D138" s="2">
        <f>SUM('PLAN DE ACCION'!M126:M127)</f>
        <v>0</v>
      </c>
      <c r="E138" s="2"/>
      <c r="F138" s="23">
        <v>0.1</v>
      </c>
      <c r="G138" s="828"/>
      <c r="H138" s="817"/>
      <c r="I138" s="817"/>
      <c r="J138" s="817"/>
    </row>
    <row r="139" spans="1:12" ht="21.75" customHeight="1" x14ac:dyDescent="0.25">
      <c r="A139" s="807" t="s">
        <v>83</v>
      </c>
      <c r="B139" s="808"/>
      <c r="C139" s="808"/>
      <c r="D139" s="2">
        <f>SUM('PLAN DE ACCION'!M128:M129)</f>
        <v>0</v>
      </c>
      <c r="E139" s="2"/>
      <c r="F139" s="23">
        <v>0.1</v>
      </c>
      <c r="G139" s="828"/>
      <c r="H139" s="817"/>
      <c r="I139" s="817"/>
      <c r="J139" s="817"/>
    </row>
    <row r="140" spans="1:12" ht="20.25" customHeight="1" x14ac:dyDescent="0.25">
      <c r="A140" s="807" t="s">
        <v>84</v>
      </c>
      <c r="B140" s="808"/>
      <c r="C140" s="808"/>
      <c r="D140" s="2">
        <f>SUM('PLAN DE ACCION'!M130:M131)</f>
        <v>0</v>
      </c>
      <c r="E140" s="2"/>
      <c r="F140" s="23">
        <v>0.1</v>
      </c>
      <c r="G140" s="828"/>
      <c r="H140" s="817"/>
      <c r="I140" s="817"/>
      <c r="J140" s="817"/>
    </row>
    <row r="141" spans="1:12" ht="37.5" customHeight="1" x14ac:dyDescent="0.25">
      <c r="A141" s="807" t="s">
        <v>85</v>
      </c>
      <c r="B141" s="837"/>
      <c r="C141" s="837"/>
      <c r="D141" s="2">
        <f>SUM('PLAN DE ACCION'!M132)</f>
        <v>0</v>
      </c>
      <c r="E141" s="2"/>
      <c r="F141" s="23">
        <v>0.04</v>
      </c>
    </row>
    <row r="142" spans="1:12" ht="19.5" customHeight="1" x14ac:dyDescent="0.25">
      <c r="A142" s="807" t="s">
        <v>86</v>
      </c>
      <c r="B142" s="808"/>
      <c r="C142" s="809"/>
      <c r="D142" s="2">
        <f>SUM('PLAN DE ACCION'!M133)</f>
        <v>0</v>
      </c>
      <c r="E142" s="2"/>
      <c r="F142" s="23">
        <v>0.04</v>
      </c>
    </row>
    <row r="143" spans="1:12" ht="18" customHeight="1" x14ac:dyDescent="0.25">
      <c r="A143" s="838" t="s">
        <v>88</v>
      </c>
      <c r="B143" s="839"/>
      <c r="C143" s="840"/>
      <c r="D143" s="2">
        <f>SUM('PLAN DE ACCION'!I134:M138)</f>
        <v>0</v>
      </c>
      <c r="E143" s="2"/>
      <c r="F143" s="23">
        <v>0.06</v>
      </c>
    </row>
    <row r="144" spans="1:12" ht="15.75" x14ac:dyDescent="0.25">
      <c r="A144" s="807" t="s">
        <v>87</v>
      </c>
      <c r="B144" s="808"/>
      <c r="C144" s="809"/>
      <c r="D144" s="2">
        <f>SUM('PLAN DE ACCION'!M139)</f>
        <v>0</v>
      </c>
      <c r="E144" s="2"/>
      <c r="F144" s="23">
        <v>0.05</v>
      </c>
    </row>
    <row r="145" spans="1:12" ht="15.75" x14ac:dyDescent="0.25">
      <c r="A145" s="807" t="s">
        <v>89</v>
      </c>
      <c r="B145" s="808"/>
      <c r="C145" s="809"/>
      <c r="D145" s="2">
        <f>SUM('PLAN DE ACCION'!M140)</f>
        <v>0</v>
      </c>
      <c r="E145" s="2"/>
      <c r="F145" s="23">
        <v>0.03</v>
      </c>
    </row>
    <row r="146" spans="1:12" ht="21.75" customHeight="1" x14ac:dyDescent="0.25">
      <c r="A146" s="807" t="s">
        <v>90</v>
      </c>
      <c r="B146" s="808"/>
      <c r="C146" s="809"/>
      <c r="D146" s="2">
        <f>SUM('PLAN DE ACCION'!M141)</f>
        <v>0</v>
      </c>
      <c r="E146" s="2"/>
      <c r="F146" s="23">
        <v>0.02</v>
      </c>
    </row>
    <row r="147" spans="1:12" ht="15.75" x14ac:dyDescent="0.25">
      <c r="A147" s="807" t="s">
        <v>91</v>
      </c>
      <c r="B147" s="808"/>
      <c r="C147" s="809"/>
      <c r="D147" s="2">
        <f>SUM('PLAN DE ACCION'!M142)</f>
        <v>0</v>
      </c>
      <c r="E147" s="2"/>
      <c r="F147" s="23">
        <v>0.03</v>
      </c>
    </row>
    <row r="148" spans="1:12" ht="18.75" customHeight="1" x14ac:dyDescent="0.25">
      <c r="A148" s="807" t="s">
        <v>92</v>
      </c>
      <c r="B148" s="808"/>
      <c r="C148" s="809"/>
      <c r="D148" s="2">
        <f>SUM('PLAN DE ACCION'!M143)</f>
        <v>0</v>
      </c>
      <c r="E148" s="2"/>
      <c r="F148" s="23">
        <v>0.04</v>
      </c>
    </row>
    <row r="149" spans="1:12" ht="18" customHeight="1" x14ac:dyDescent="0.25">
      <c r="A149" s="807" t="s">
        <v>93</v>
      </c>
      <c r="B149" s="808"/>
      <c r="C149" s="809"/>
      <c r="D149" s="2">
        <f>SUM('PLAN DE ACCION'!M144)</f>
        <v>0</v>
      </c>
      <c r="E149" s="2"/>
      <c r="F149" s="23">
        <v>0.03</v>
      </c>
    </row>
    <row r="150" spans="1:12" ht="18.75" customHeight="1" x14ac:dyDescent="0.25">
      <c r="A150" s="807" t="s">
        <v>94</v>
      </c>
      <c r="B150" s="808"/>
      <c r="C150" s="809"/>
      <c r="D150" s="2">
        <f>SUM('PLAN DE ACCION'!M145)</f>
        <v>0</v>
      </c>
      <c r="E150" s="2"/>
      <c r="F150" s="23">
        <v>0.03</v>
      </c>
    </row>
    <row r="151" spans="1:12" ht="18" customHeight="1" x14ac:dyDescent="0.25">
      <c r="A151" s="810" t="s">
        <v>95</v>
      </c>
      <c r="B151" s="811"/>
      <c r="C151" s="811"/>
      <c r="D151" s="3">
        <f>SUM('PLAN DE ACCION'!M146)</f>
        <v>0</v>
      </c>
      <c r="E151" s="3"/>
      <c r="F151" s="23">
        <v>0.05</v>
      </c>
    </row>
    <row r="152" spans="1:12" ht="18" customHeight="1" x14ac:dyDescent="0.25">
      <c r="A152" s="810" t="s">
        <v>96</v>
      </c>
      <c r="B152" s="811"/>
      <c r="C152" s="811"/>
      <c r="D152" s="3">
        <f>SUM('PLAN DE ACCION'!M147)</f>
        <v>0</v>
      </c>
      <c r="E152" s="3"/>
      <c r="F152" s="23">
        <v>0.05</v>
      </c>
    </row>
    <row r="153" spans="1:12" ht="21" customHeight="1" thickBot="1" x14ac:dyDescent="0.3">
      <c r="A153" s="812" t="s">
        <v>97</v>
      </c>
      <c r="B153" s="813"/>
      <c r="C153" s="813"/>
      <c r="D153" s="4">
        <f>SUM('PLAN DE ACCION'!M148)</f>
        <v>0</v>
      </c>
      <c r="E153" s="134"/>
      <c r="F153" s="23">
        <v>0.03</v>
      </c>
    </row>
    <row r="154" spans="1:12" ht="30" customHeight="1" thickBot="1" x14ac:dyDescent="0.3">
      <c r="A154" s="814" t="s">
        <v>68</v>
      </c>
      <c r="B154" s="815"/>
      <c r="C154" s="815"/>
      <c r="D154" s="17">
        <f>((SUM(D136:D153)*0.34)+D95)</f>
        <v>0</v>
      </c>
      <c r="E154" s="17"/>
      <c r="F154" s="24">
        <f>SUM(F136:F153)</f>
        <v>1.0000000000000004</v>
      </c>
    </row>
    <row r="155" spans="1:12" x14ac:dyDescent="0.25">
      <c r="D155" s="1"/>
      <c r="E155" s="1"/>
    </row>
    <row r="156" spans="1:12" s="27" customFormat="1" ht="29.25" customHeight="1" x14ac:dyDescent="0.35">
      <c r="A156" s="865" t="str">
        <f>IF(D154&lt;=99%,"OBSERVACION POR NO CUMPLIR:",IF(D154&gt;=100%,"CUMPLIMIENTO DE LO PROGRAMADO"))</f>
        <v>OBSERVACION POR NO CUMPLIR:</v>
      </c>
      <c r="B156" s="865"/>
      <c r="C156" s="865"/>
      <c r="D156" s="865"/>
      <c r="E156" s="865"/>
      <c r="F156" s="865"/>
      <c r="G156" s="865"/>
      <c r="H156" s="865"/>
      <c r="I156" s="865"/>
      <c r="J156" s="865"/>
      <c r="K156" s="865"/>
      <c r="L156" s="865"/>
    </row>
    <row r="157" spans="1:12" x14ac:dyDescent="0.25">
      <c r="A157" s="817"/>
      <c r="B157" s="817"/>
      <c r="C157" s="817"/>
      <c r="D157" s="817"/>
      <c r="E157" s="817"/>
      <c r="F157" s="817"/>
      <c r="G157" s="817"/>
      <c r="H157" s="817"/>
      <c r="I157" s="817"/>
      <c r="J157" s="817"/>
      <c r="K157" s="817"/>
      <c r="L157" s="817"/>
    </row>
    <row r="158" spans="1:12" x14ac:dyDescent="0.25">
      <c r="A158" s="817"/>
      <c r="B158" s="817"/>
      <c r="C158" s="817"/>
      <c r="D158" s="817"/>
      <c r="E158" s="817"/>
      <c r="F158" s="817"/>
      <c r="G158" s="817"/>
      <c r="H158" s="817"/>
      <c r="I158" s="817"/>
      <c r="J158" s="817"/>
      <c r="K158" s="817"/>
      <c r="L158" s="817"/>
    </row>
    <row r="159" spans="1:12" x14ac:dyDescent="0.25">
      <c r="A159" s="817"/>
      <c r="B159" s="817"/>
      <c r="C159" s="817"/>
      <c r="D159" s="817"/>
      <c r="E159" s="817"/>
      <c r="F159" s="817"/>
      <c r="G159" s="817"/>
      <c r="H159" s="817"/>
      <c r="I159" s="817"/>
      <c r="J159" s="817"/>
      <c r="K159" s="817"/>
      <c r="L159" s="817"/>
    </row>
    <row r="160" spans="1:12" x14ac:dyDescent="0.25">
      <c r="A160" s="817"/>
      <c r="B160" s="817"/>
      <c r="C160" s="817"/>
      <c r="D160" s="817"/>
      <c r="E160" s="817"/>
      <c r="F160" s="817"/>
      <c r="G160" s="817"/>
      <c r="H160" s="817"/>
      <c r="I160" s="817"/>
      <c r="J160" s="817"/>
      <c r="K160" s="817"/>
      <c r="L160" s="817"/>
    </row>
    <row r="161" spans="1:12" x14ac:dyDescent="0.25">
      <c r="A161" s="817"/>
      <c r="B161" s="817"/>
      <c r="C161" s="817"/>
      <c r="D161" s="817"/>
      <c r="E161" s="817"/>
      <c r="F161" s="817"/>
      <c r="G161" s="817"/>
      <c r="H161" s="817"/>
      <c r="I161" s="817"/>
      <c r="J161" s="817"/>
      <c r="K161" s="817"/>
      <c r="L161" s="817"/>
    </row>
    <row r="162" spans="1:12" x14ac:dyDescent="0.25">
      <c r="A162" s="817"/>
      <c r="B162" s="817"/>
      <c r="C162" s="817"/>
      <c r="D162" s="817"/>
      <c r="E162" s="817"/>
      <c r="F162" s="817"/>
      <c r="G162" s="817"/>
      <c r="H162" s="817"/>
      <c r="I162" s="817"/>
      <c r="J162" s="817"/>
      <c r="K162" s="817"/>
      <c r="L162" s="817"/>
    </row>
    <row r="163" spans="1:12" x14ac:dyDescent="0.25">
      <c r="A163" s="817"/>
      <c r="B163" s="817"/>
      <c r="C163" s="817"/>
      <c r="D163" s="817"/>
      <c r="E163" s="817"/>
      <c r="F163" s="817"/>
      <c r="G163" s="817"/>
      <c r="H163" s="817"/>
      <c r="I163" s="817"/>
      <c r="J163" s="817"/>
      <c r="K163" s="817"/>
      <c r="L163" s="817"/>
    </row>
    <row r="164" spans="1:12" x14ac:dyDescent="0.25">
      <c r="A164" s="817"/>
      <c r="B164" s="817"/>
      <c r="C164" s="817"/>
      <c r="D164" s="817"/>
      <c r="E164" s="817"/>
      <c r="F164" s="817"/>
      <c r="G164" s="817"/>
      <c r="H164" s="817"/>
      <c r="I164" s="817"/>
      <c r="J164" s="817"/>
      <c r="K164" s="817"/>
      <c r="L164" s="817"/>
    </row>
    <row r="165" spans="1:12" x14ac:dyDescent="0.25">
      <c r="D165" s="1"/>
      <c r="E165" s="1"/>
    </row>
    <row r="166" spans="1:12" ht="27" x14ac:dyDescent="0.25">
      <c r="A166" s="859" t="s">
        <v>69</v>
      </c>
      <c r="B166" s="860"/>
      <c r="C166" s="860"/>
      <c r="D166" s="860"/>
      <c r="E166" s="860"/>
      <c r="F166" s="860"/>
      <c r="G166" s="860"/>
      <c r="H166" s="860"/>
      <c r="I166" s="860"/>
      <c r="J166" s="860"/>
      <c r="K166" s="860"/>
      <c r="L166" s="860"/>
    </row>
    <row r="167" spans="1:12" x14ac:dyDescent="0.25">
      <c r="A167" s="828"/>
      <c r="B167" s="829"/>
      <c r="C167" s="829"/>
      <c r="D167" s="829"/>
      <c r="E167" s="829"/>
      <c r="F167" s="829"/>
      <c r="G167" s="829"/>
      <c r="H167" s="829"/>
      <c r="I167" s="829"/>
      <c r="J167" s="829"/>
      <c r="K167" s="829"/>
      <c r="L167" s="829"/>
    </row>
    <row r="168" spans="1:12" x14ac:dyDescent="0.25">
      <c r="A168" s="828"/>
      <c r="B168" s="829"/>
      <c r="C168" s="829"/>
      <c r="D168" s="829"/>
      <c r="E168" s="829"/>
      <c r="F168" s="829"/>
      <c r="G168" s="829"/>
      <c r="H168" s="829"/>
      <c r="I168" s="829"/>
      <c r="J168" s="829"/>
      <c r="K168" s="829"/>
      <c r="L168" s="829"/>
    </row>
    <row r="169" spans="1:12" x14ac:dyDescent="0.25">
      <c r="A169" s="828"/>
      <c r="B169" s="829"/>
      <c r="C169" s="829"/>
      <c r="D169" s="829"/>
      <c r="E169" s="829"/>
      <c r="F169" s="829"/>
      <c r="G169" s="829"/>
      <c r="H169" s="829"/>
      <c r="I169" s="829"/>
      <c r="J169" s="829"/>
      <c r="K169" s="829"/>
      <c r="L169" s="829"/>
    </row>
    <row r="170" spans="1:12" x14ac:dyDescent="0.25">
      <c r="A170" s="828"/>
      <c r="B170" s="829"/>
      <c r="C170" s="829"/>
      <c r="D170" s="829"/>
      <c r="E170" s="829"/>
      <c r="F170" s="829"/>
      <c r="G170" s="829"/>
      <c r="H170" s="829"/>
      <c r="I170" s="829"/>
      <c r="J170" s="829"/>
      <c r="K170" s="829"/>
      <c r="L170" s="829"/>
    </row>
    <row r="171" spans="1:12" x14ac:dyDescent="0.25">
      <c r="A171" s="828"/>
      <c r="B171" s="829"/>
      <c r="C171" s="829"/>
      <c r="D171" s="829"/>
      <c r="E171" s="829"/>
      <c r="F171" s="829"/>
      <c r="G171" s="829"/>
      <c r="H171" s="829"/>
      <c r="I171" s="829"/>
      <c r="J171" s="829"/>
      <c r="K171" s="829"/>
      <c r="L171" s="829"/>
    </row>
    <row r="172" spans="1:12" x14ac:dyDescent="0.25">
      <c r="A172" s="828"/>
      <c r="B172" s="829"/>
      <c r="C172" s="829"/>
      <c r="D172" s="829"/>
      <c r="E172" s="829"/>
      <c r="F172" s="829"/>
      <c r="G172" s="829"/>
      <c r="H172" s="829"/>
      <c r="I172" s="829"/>
      <c r="J172" s="829"/>
      <c r="K172" s="829"/>
      <c r="L172" s="829"/>
    </row>
    <row r="173" spans="1:12" x14ac:dyDescent="0.25">
      <c r="A173" s="828"/>
      <c r="B173" s="829"/>
      <c r="C173" s="829"/>
      <c r="D173" s="829"/>
      <c r="E173" s="829"/>
      <c r="F173" s="829"/>
      <c r="G173" s="829"/>
      <c r="H173" s="829"/>
      <c r="I173" s="829"/>
      <c r="J173" s="829"/>
      <c r="K173" s="829"/>
      <c r="L173" s="829"/>
    </row>
    <row r="174" spans="1:12" x14ac:dyDescent="0.25">
      <c r="A174" s="828"/>
      <c r="B174" s="829"/>
      <c r="C174" s="829"/>
      <c r="D174" s="829"/>
      <c r="E174" s="829"/>
      <c r="F174" s="829"/>
      <c r="G174" s="829"/>
      <c r="H174" s="829"/>
      <c r="I174" s="829"/>
      <c r="J174" s="829"/>
      <c r="K174" s="829"/>
      <c r="L174" s="829"/>
    </row>
    <row r="175" spans="1:12" x14ac:dyDescent="0.25">
      <c r="A175" s="828"/>
      <c r="B175" s="829"/>
      <c r="C175" s="829"/>
      <c r="D175" s="829"/>
      <c r="E175" s="829"/>
      <c r="F175" s="829"/>
      <c r="G175" s="829"/>
      <c r="H175" s="829"/>
      <c r="I175" s="829"/>
      <c r="J175" s="829"/>
      <c r="K175" s="829"/>
      <c r="L175" s="829"/>
    </row>
    <row r="176" spans="1:12" x14ac:dyDescent="0.25">
      <c r="A176" s="828"/>
      <c r="B176" s="829"/>
      <c r="C176" s="829"/>
      <c r="D176" s="829"/>
      <c r="E176" s="829"/>
      <c r="F176" s="829"/>
      <c r="G176" s="829"/>
      <c r="H176" s="829"/>
      <c r="I176" s="829"/>
      <c r="J176" s="829"/>
      <c r="K176" s="829"/>
      <c r="L176" s="829"/>
    </row>
    <row r="177" spans="1:12" x14ac:dyDescent="0.25">
      <c r="A177" s="828"/>
      <c r="B177" s="829"/>
      <c r="C177" s="829"/>
      <c r="D177" s="829"/>
      <c r="E177" s="829"/>
      <c r="F177" s="829"/>
      <c r="G177" s="829"/>
      <c r="H177" s="829"/>
      <c r="I177" s="829"/>
      <c r="J177" s="829"/>
      <c r="K177" s="829"/>
      <c r="L177" s="829"/>
    </row>
    <row r="178" spans="1:12" x14ac:dyDescent="0.25">
      <c r="D178" s="1"/>
      <c r="E178" s="1"/>
    </row>
    <row r="179" spans="1:12" ht="25.5" x14ac:dyDescent="0.25">
      <c r="A179" s="861" t="s">
        <v>70</v>
      </c>
      <c r="B179" s="862"/>
      <c r="C179" s="862"/>
      <c r="D179" s="862"/>
      <c r="E179" s="862"/>
      <c r="F179" s="862"/>
      <c r="G179" s="862"/>
      <c r="H179" s="862"/>
      <c r="I179" s="862"/>
      <c r="J179" s="862"/>
      <c r="K179" s="862"/>
      <c r="L179" s="862"/>
    </row>
    <row r="180" spans="1:12" x14ac:dyDescent="0.25">
      <c r="A180" s="828"/>
      <c r="B180" s="829"/>
      <c r="C180" s="829"/>
      <c r="D180" s="829"/>
      <c r="E180" s="829"/>
      <c r="F180" s="829"/>
      <c r="G180" s="829"/>
      <c r="H180" s="829"/>
      <c r="I180" s="829"/>
      <c r="J180" s="829"/>
      <c r="K180" s="829"/>
      <c r="L180" s="829"/>
    </row>
    <row r="181" spans="1:12" x14ac:dyDescent="0.25">
      <c r="A181" s="828"/>
      <c r="B181" s="829"/>
      <c r="C181" s="829"/>
      <c r="D181" s="829"/>
      <c r="E181" s="829"/>
      <c r="F181" s="829"/>
      <c r="G181" s="829"/>
      <c r="H181" s="829"/>
      <c r="I181" s="829"/>
      <c r="J181" s="829"/>
      <c r="K181" s="829"/>
      <c r="L181" s="829"/>
    </row>
    <row r="182" spans="1:12" x14ac:dyDescent="0.25">
      <c r="A182" s="828"/>
      <c r="B182" s="829"/>
      <c r="C182" s="829"/>
      <c r="D182" s="829"/>
      <c r="E182" s="829"/>
      <c r="F182" s="829"/>
      <c r="G182" s="829"/>
      <c r="H182" s="829"/>
      <c r="I182" s="829"/>
      <c r="J182" s="829"/>
      <c r="K182" s="829"/>
      <c r="L182" s="829"/>
    </row>
    <row r="183" spans="1:12" x14ac:dyDescent="0.25">
      <c r="A183" s="828"/>
      <c r="B183" s="829"/>
      <c r="C183" s="829"/>
      <c r="D183" s="829"/>
      <c r="E183" s="829"/>
      <c r="F183" s="829"/>
      <c r="G183" s="829"/>
      <c r="H183" s="829"/>
      <c r="I183" s="829"/>
      <c r="J183" s="829"/>
      <c r="K183" s="829"/>
      <c r="L183" s="829"/>
    </row>
    <row r="184" spans="1:12" x14ac:dyDescent="0.25">
      <c r="A184" s="828"/>
      <c r="B184" s="829"/>
      <c r="C184" s="829"/>
      <c r="D184" s="829"/>
      <c r="E184" s="829"/>
      <c r="F184" s="829"/>
      <c r="G184" s="829"/>
      <c r="H184" s="829"/>
      <c r="I184" s="829"/>
      <c r="J184" s="829"/>
      <c r="K184" s="829"/>
      <c r="L184" s="829"/>
    </row>
    <row r="185" spans="1:12" x14ac:dyDescent="0.25">
      <c r="A185" s="828"/>
      <c r="B185" s="829"/>
      <c r="C185" s="829"/>
      <c r="D185" s="829"/>
      <c r="E185" s="829"/>
      <c r="F185" s="829"/>
      <c r="G185" s="829"/>
      <c r="H185" s="829"/>
      <c r="I185" s="829"/>
      <c r="J185" s="829"/>
      <c r="K185" s="829"/>
      <c r="L185" s="829"/>
    </row>
    <row r="186" spans="1:12" x14ac:dyDescent="0.25">
      <c r="A186" s="828"/>
      <c r="B186" s="829"/>
      <c r="C186" s="829"/>
      <c r="D186" s="829"/>
      <c r="E186" s="829"/>
      <c r="F186" s="829"/>
      <c r="G186" s="829"/>
      <c r="H186" s="829"/>
      <c r="I186" s="829"/>
      <c r="J186" s="829"/>
      <c r="K186" s="829"/>
      <c r="L186" s="829"/>
    </row>
    <row r="187" spans="1:12" x14ac:dyDescent="0.25">
      <c r="A187" s="828"/>
      <c r="B187" s="829"/>
      <c r="C187" s="829"/>
      <c r="D187" s="829"/>
      <c r="E187" s="829"/>
      <c r="F187" s="829"/>
      <c r="G187" s="829"/>
      <c r="H187" s="829"/>
      <c r="I187" s="829"/>
      <c r="J187" s="829"/>
      <c r="K187" s="829"/>
      <c r="L187" s="829"/>
    </row>
    <row r="188" spans="1:12" x14ac:dyDescent="0.25">
      <c r="A188" s="828"/>
      <c r="B188" s="829"/>
      <c r="C188" s="829"/>
      <c r="D188" s="829"/>
      <c r="E188" s="829"/>
      <c r="F188" s="829"/>
      <c r="G188" s="829"/>
      <c r="H188" s="829"/>
      <c r="I188" s="829"/>
      <c r="J188" s="829"/>
      <c r="K188" s="829"/>
      <c r="L188" s="829"/>
    </row>
    <row r="189" spans="1:12" x14ac:dyDescent="0.25">
      <c r="A189" s="828"/>
      <c r="B189" s="829"/>
      <c r="C189" s="829"/>
      <c r="D189" s="829"/>
      <c r="E189" s="829"/>
      <c r="F189" s="829"/>
      <c r="G189" s="829"/>
      <c r="H189" s="829"/>
      <c r="I189" s="829"/>
      <c r="J189" s="829"/>
      <c r="K189" s="829"/>
      <c r="L189" s="829"/>
    </row>
  </sheetData>
  <mergeCells count="88">
    <mergeCell ref="A167:L177"/>
    <mergeCell ref="A179:L179"/>
    <mergeCell ref="A180:L189"/>
    <mergeCell ref="A157:L164"/>
    <mergeCell ref="A152:C152"/>
    <mergeCell ref="A153:C153"/>
    <mergeCell ref="A154:C154"/>
    <mergeCell ref="A156:L156"/>
    <mergeCell ref="A166:L166"/>
    <mergeCell ref="A141:C141"/>
    <mergeCell ref="A142:C142"/>
    <mergeCell ref="A143:C143"/>
    <mergeCell ref="A135:C135"/>
    <mergeCell ref="G135:J135"/>
    <mergeCell ref="A136:C136"/>
    <mergeCell ref="G136:J140"/>
    <mergeCell ref="A137:C137"/>
    <mergeCell ref="A138:C138"/>
    <mergeCell ref="A139:C139"/>
    <mergeCell ref="A140:C140"/>
    <mergeCell ref="A108:L108"/>
    <mergeCell ref="A109:L119"/>
    <mergeCell ref="A121:L121"/>
    <mergeCell ref="A122:L131"/>
    <mergeCell ref="A133:L133"/>
    <mergeCell ref="A85:C85"/>
    <mergeCell ref="A87:C87"/>
    <mergeCell ref="A88:C88"/>
    <mergeCell ref="A89:C89"/>
    <mergeCell ref="A90:C90"/>
    <mergeCell ref="A29:L36"/>
    <mergeCell ref="A83:C83"/>
    <mergeCell ref="A84:C84"/>
    <mergeCell ref="A76:C76"/>
    <mergeCell ref="A37:L37"/>
    <mergeCell ref="A49:L49"/>
    <mergeCell ref="A50:L59"/>
    <mergeCell ref="A73:L73"/>
    <mergeCell ref="G76:J82"/>
    <mergeCell ref="A77:C77"/>
    <mergeCell ref="A80:C80"/>
    <mergeCell ref="A81:C81"/>
    <mergeCell ref="A82:C82"/>
    <mergeCell ref="A78:C78"/>
    <mergeCell ref="A79:C79"/>
    <mergeCell ref="A38:L48"/>
    <mergeCell ref="A15:C15"/>
    <mergeCell ref="A16:C16"/>
    <mergeCell ref="A17:C17"/>
    <mergeCell ref="A18:C18"/>
    <mergeCell ref="A19:C19"/>
    <mergeCell ref="A10:C10"/>
    <mergeCell ref="A11:C11"/>
    <mergeCell ref="A12:C12"/>
    <mergeCell ref="A13:C13"/>
    <mergeCell ref="A14:C14"/>
    <mergeCell ref="A6:C6"/>
    <mergeCell ref="A1:L1"/>
    <mergeCell ref="A3:L3"/>
    <mergeCell ref="A75:C75"/>
    <mergeCell ref="G75:J75"/>
    <mergeCell ref="A24:C24"/>
    <mergeCell ref="A25:C25"/>
    <mergeCell ref="A26:C26"/>
    <mergeCell ref="A28:L28"/>
    <mergeCell ref="A20:C20"/>
    <mergeCell ref="A21:C21"/>
    <mergeCell ref="A22:C22"/>
    <mergeCell ref="A7:C7"/>
    <mergeCell ref="A23:C23"/>
    <mergeCell ref="A8:C8"/>
    <mergeCell ref="A9:C9"/>
    <mergeCell ref="A149:C149"/>
    <mergeCell ref="A150:C150"/>
    <mergeCell ref="A151:C151"/>
    <mergeCell ref="A86:C86"/>
    <mergeCell ref="A144:C144"/>
    <mergeCell ref="A145:C145"/>
    <mergeCell ref="A146:C146"/>
    <mergeCell ref="A147:C147"/>
    <mergeCell ref="A148:C148"/>
    <mergeCell ref="A91:C91"/>
    <mergeCell ref="A92:C92"/>
    <mergeCell ref="A93:C93"/>
    <mergeCell ref="A94:C94"/>
    <mergeCell ref="A95:C95"/>
    <mergeCell ref="A97:L97"/>
    <mergeCell ref="A98:L106"/>
  </mergeCells>
  <conditionalFormatting sqref="G6:J6">
    <cfRule type="containsText" dxfId="80" priority="14" operator="containsText" text="CUMPLIMIENTO DE LO PROGRAMADO">
      <formula>NOT(ISERROR(SEARCH("CUMPLIMIENTO DE LO PROGRAMADO",G6)))</formula>
    </cfRule>
    <cfRule type="containsText" dxfId="79" priority="15" operator="containsText" text="OBSERVACION POR NO CUMPLIR:">
      <formula>NOT(ISERROR(SEARCH("OBSERVACION POR NO CUMPLIR:",G6)))</formula>
    </cfRule>
  </conditionalFormatting>
  <conditionalFormatting sqref="G75">
    <cfRule type="containsText" dxfId="78" priority="12" operator="containsText" text="CUMPLIMIENTO DE LO PROGRAMADO">
      <formula>NOT(ISERROR(SEARCH("CUMPLIMIENTO DE LO PROGRAMADO",G75)))</formula>
    </cfRule>
    <cfRule type="containsText" dxfId="77" priority="13" operator="containsText" text="OBSERVACION POR NO CUMPLIR:">
      <formula>NOT(ISERROR(SEARCH("OBSERVACION POR NO CUMPLIR:",G75)))</formula>
    </cfRule>
  </conditionalFormatting>
  <conditionalFormatting sqref="G135:J135">
    <cfRule type="containsText" dxfId="76" priority="10" operator="containsText" text="CUMPLIMIENTO DE LO PROGRAMADO">
      <formula>NOT(ISERROR(SEARCH("CUMPLIMIENTO DE LO PROGRAMADO",G135)))</formula>
    </cfRule>
    <cfRule type="containsText" dxfId="75" priority="11" operator="containsText" text="OBSERVACION POR NO CUMPLIR:">
      <formula>NOT(ISERROR(SEARCH("OBSERVACION POR NO CUMPLIR:",G135)))</formula>
    </cfRule>
  </conditionalFormatting>
  <conditionalFormatting sqref="A28">
    <cfRule type="containsText" dxfId="74" priority="8" operator="containsText" text="CUMPLIMIENTO DE LO PROGRAMADO">
      <formula>NOT(ISERROR(SEARCH("CUMPLIMIENTO DE LO PROGRAMADO",A28)))</formula>
    </cfRule>
    <cfRule type="containsText" dxfId="73" priority="9" operator="containsText" text="OBSERVACION POR NO CUMPLIR:">
      <formula>NOT(ISERROR(SEARCH("OBSERVACION POR NO CUMPLIR:",A28)))</formula>
    </cfRule>
  </conditionalFormatting>
  <conditionalFormatting sqref="A97:L97">
    <cfRule type="containsText" dxfId="72" priority="4" operator="containsText" text="CUMPLIMIENTO">
      <formula>NOT(ISERROR(SEARCH("CUMPLIMIENTO",A97)))</formula>
    </cfRule>
    <cfRule type="containsText" dxfId="71" priority="5" operator="containsText" text="OBSERVACION">
      <formula>NOT(ISERROR(SEARCH("OBSERVACION",A97)))</formula>
    </cfRule>
    <cfRule type="containsText" dxfId="70" priority="7" operator="containsText" text="OBSERVACION POR NO CUMPLIR:">
      <formula>NOT(ISERROR(SEARCH("OBSERVACION POR NO CUMPLIR:",A97)))</formula>
    </cfRule>
  </conditionalFormatting>
  <conditionalFormatting sqref="A156:L156">
    <cfRule type="containsText" dxfId="69" priority="1" operator="containsText" text="CUMPLIMIENTO">
      <formula>NOT(ISERROR(SEARCH("CUMPLIMIENTO",A156)))</formula>
    </cfRule>
    <cfRule type="containsText" dxfId="68" priority="2" operator="containsText" text="OBSERVACION">
      <formula>NOT(ISERROR(SEARCH("OBSERVACION",A156)))</formula>
    </cfRule>
    <cfRule type="containsText" dxfId="67" priority="3" operator="containsText" text="OBSEVACION">
      <formula>NOT(ISERROR(SEARCH("OBSEVACION",A156)))</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F76E06C-5D03-45E8-AE85-BF9E4DE6EDB7}">
            <xm:f>NOT(ISERROR(SEARCH(CUMPLE,A97)))</xm:f>
            <xm:f>CUMPLE</xm:f>
            <x14:dxf>
              <font>
                <color theme="0"/>
              </font>
              <fill>
                <patternFill patternType="none">
                  <bgColor auto="1"/>
                </patternFill>
              </fill>
            </x14:dxf>
          </x14:cfRule>
          <xm:sqref>A97:L97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39997558519241921"/>
  </sheetPr>
  <dimension ref="A1:L64"/>
  <sheetViews>
    <sheetView topLeftCell="A5" workbookViewId="0">
      <selection activeCell="D19" sqref="D19"/>
    </sheetView>
  </sheetViews>
  <sheetFormatPr baseColWidth="10" defaultRowHeight="15" x14ac:dyDescent="0.25"/>
  <cols>
    <col min="4" max="4" width="14.7109375" customWidth="1"/>
    <col min="5" max="5" width="17.42578125" customWidth="1"/>
    <col min="6" max="6" width="18.7109375" customWidth="1"/>
  </cols>
  <sheetData>
    <row r="1" spans="1:12" ht="75.75" customHeight="1" thickBot="1" x14ac:dyDescent="0.3">
      <c r="A1" s="820" t="s">
        <v>155</v>
      </c>
      <c r="B1" s="821"/>
      <c r="C1" s="821"/>
      <c r="D1" s="821"/>
      <c r="E1" s="821"/>
      <c r="F1" s="821"/>
      <c r="G1" s="821"/>
      <c r="H1" s="821"/>
      <c r="I1" s="821"/>
      <c r="J1" s="821"/>
      <c r="K1" s="821"/>
      <c r="L1" s="822"/>
    </row>
    <row r="2" spans="1:12" ht="15.75" customHeight="1" thickBot="1" x14ac:dyDescent="0.3">
      <c r="D2" s="1"/>
      <c r="E2" s="1"/>
    </row>
    <row r="3" spans="1:12" ht="30.75" customHeight="1" thickBot="1" x14ac:dyDescent="0.3">
      <c r="A3" s="823" t="s">
        <v>71</v>
      </c>
      <c r="B3" s="824"/>
      <c r="C3" s="824"/>
      <c r="D3" s="824"/>
      <c r="E3" s="824"/>
      <c r="F3" s="824"/>
      <c r="G3" s="824"/>
      <c r="H3" s="824"/>
      <c r="I3" s="824"/>
      <c r="J3" s="824"/>
      <c r="K3" s="824"/>
      <c r="L3" s="825"/>
    </row>
    <row r="4" spans="1:12" ht="16.5" customHeight="1" x14ac:dyDescent="0.25">
      <c r="D4" s="1"/>
      <c r="E4" s="1"/>
    </row>
    <row r="5" spans="1:12" ht="15.75" thickBot="1" x14ac:dyDescent="0.3">
      <c r="D5" s="1"/>
      <c r="E5" s="1"/>
    </row>
    <row r="6" spans="1:12" ht="30" customHeight="1" thickBot="1" x14ac:dyDescent="0.3">
      <c r="A6" s="873" t="s">
        <v>64</v>
      </c>
      <c r="B6" s="874"/>
      <c r="C6" s="875"/>
      <c r="D6" s="130" t="s">
        <v>65</v>
      </c>
      <c r="E6" s="131" t="s">
        <v>66</v>
      </c>
      <c r="F6" s="129" t="s">
        <v>154</v>
      </c>
      <c r="G6" s="14"/>
      <c r="H6" s="15"/>
      <c r="I6" s="15"/>
      <c r="J6" s="15"/>
    </row>
    <row r="7" spans="1:12" ht="15" customHeight="1" x14ac:dyDescent="0.25">
      <c r="A7" s="876" t="s">
        <v>81</v>
      </c>
      <c r="B7" s="877"/>
      <c r="C7" s="878"/>
      <c r="D7" s="2">
        <f>SUM('PLAN DE ACCION'!K5)</f>
        <v>0</v>
      </c>
      <c r="E7" s="125">
        <v>0</v>
      </c>
      <c r="F7" s="10">
        <v>0.1</v>
      </c>
      <c r="G7" s="14"/>
      <c r="H7" s="15"/>
      <c r="I7" s="15"/>
      <c r="J7" s="15"/>
    </row>
    <row r="8" spans="1:12" ht="15.75" customHeight="1" x14ac:dyDescent="0.25">
      <c r="A8" s="807" t="s">
        <v>80</v>
      </c>
      <c r="B8" s="808"/>
      <c r="C8" s="809"/>
      <c r="D8" s="2">
        <f>SUM('PLAN DE ACCION'!K6)</f>
        <v>0</v>
      </c>
      <c r="E8" s="125">
        <v>0</v>
      </c>
      <c r="F8" s="13">
        <v>0.1</v>
      </c>
      <c r="G8" s="14"/>
      <c r="H8" s="15"/>
      <c r="I8" s="15"/>
      <c r="J8" s="15"/>
    </row>
    <row r="9" spans="1:12" ht="15.75" customHeight="1" x14ac:dyDescent="0.25">
      <c r="A9" s="807" t="s">
        <v>82</v>
      </c>
      <c r="B9" s="808"/>
      <c r="C9" s="809"/>
      <c r="D9" s="2">
        <f>SUM('PLAN DE ACCION'!K7:K8)</f>
        <v>0</v>
      </c>
      <c r="E9" s="125">
        <v>0</v>
      </c>
      <c r="F9" s="13">
        <v>0.1</v>
      </c>
      <c r="G9" s="14"/>
      <c r="H9" s="15"/>
      <c r="I9" s="15"/>
      <c r="J9" s="15"/>
    </row>
    <row r="10" spans="1:12" ht="15.75" customHeight="1" x14ac:dyDescent="0.25">
      <c r="A10" s="807" t="s">
        <v>83</v>
      </c>
      <c r="B10" s="808"/>
      <c r="C10" s="809"/>
      <c r="D10" s="2">
        <f>SUM('PLAN DE ACCION'!K9:K10)</f>
        <v>0</v>
      </c>
      <c r="E10" s="125">
        <v>0</v>
      </c>
      <c r="F10" s="10">
        <v>0.1</v>
      </c>
      <c r="G10" s="14"/>
      <c r="H10" s="15"/>
      <c r="I10" s="15"/>
      <c r="J10" s="15"/>
    </row>
    <row r="11" spans="1:12" ht="15.75" customHeight="1" x14ac:dyDescent="0.25">
      <c r="A11" s="807" t="s">
        <v>84</v>
      </c>
      <c r="B11" s="808"/>
      <c r="C11" s="809"/>
      <c r="D11" s="2">
        <f>SUM('PLAN DE ACCION'!K11)</f>
        <v>0</v>
      </c>
      <c r="E11" s="125">
        <v>0</v>
      </c>
      <c r="F11" s="10">
        <v>0.1</v>
      </c>
      <c r="G11" s="14"/>
      <c r="H11" s="15"/>
      <c r="I11" s="15"/>
      <c r="J11" s="15"/>
    </row>
    <row r="12" spans="1:12" ht="30" customHeight="1" x14ac:dyDescent="0.25">
      <c r="A12" s="807" t="s">
        <v>85</v>
      </c>
      <c r="B12" s="808"/>
      <c r="C12" s="809"/>
      <c r="D12" s="2">
        <f>SUM('PLAN DE ACCION'!K12)</f>
        <v>0</v>
      </c>
      <c r="E12" s="125">
        <v>0</v>
      </c>
      <c r="F12" s="10">
        <v>0.04</v>
      </c>
      <c r="G12" s="14"/>
      <c r="H12" s="15"/>
      <c r="I12" s="15"/>
      <c r="J12" s="15"/>
    </row>
    <row r="13" spans="1:12" ht="15.75" customHeight="1" x14ac:dyDescent="0.25">
      <c r="A13" s="807" t="s">
        <v>86</v>
      </c>
      <c r="B13" s="808"/>
      <c r="C13" s="809"/>
      <c r="D13" s="2">
        <f>SUM('PLAN DE ACCION'!K13)</f>
        <v>0</v>
      </c>
      <c r="E13" s="125">
        <v>0</v>
      </c>
      <c r="F13" s="10">
        <v>0.03</v>
      </c>
      <c r="G13" s="14"/>
      <c r="H13" s="15"/>
      <c r="I13" s="15"/>
      <c r="J13" s="15"/>
    </row>
    <row r="14" spans="1:12" ht="15.75" customHeight="1" x14ac:dyDescent="0.25">
      <c r="A14" s="838" t="s">
        <v>88</v>
      </c>
      <c r="B14" s="839"/>
      <c r="C14" s="840"/>
      <c r="D14" s="2">
        <f>SUM('PLAN DE ACCION'!K14:K18)</f>
        <v>0</v>
      </c>
      <c r="E14" s="125">
        <v>0</v>
      </c>
      <c r="F14" s="10">
        <v>0.06</v>
      </c>
      <c r="G14" s="14"/>
      <c r="H14" s="15"/>
      <c r="I14" s="15"/>
      <c r="J14" s="15"/>
    </row>
    <row r="15" spans="1:12" ht="15.75" customHeight="1" x14ac:dyDescent="0.25">
      <c r="A15" s="807" t="s">
        <v>87</v>
      </c>
      <c r="B15" s="808"/>
      <c r="C15" s="809"/>
      <c r="D15" s="2">
        <f>SUM('PLAN DE ACCION'!K19)</f>
        <v>0</v>
      </c>
      <c r="E15" s="125">
        <v>0</v>
      </c>
      <c r="F15" s="10">
        <v>0.04</v>
      </c>
      <c r="G15" s="14"/>
      <c r="H15" s="15"/>
      <c r="I15" s="15"/>
      <c r="J15" s="15"/>
    </row>
    <row r="16" spans="1:12" ht="15.75" customHeight="1" x14ac:dyDescent="0.25">
      <c r="A16" s="807" t="s">
        <v>89</v>
      </c>
      <c r="B16" s="808"/>
      <c r="C16" s="809"/>
      <c r="D16" s="2">
        <f>SUM('PLAN DE ACCION'!K20)</f>
        <v>0</v>
      </c>
      <c r="E16" s="125">
        <v>0</v>
      </c>
      <c r="F16" s="10">
        <v>0.03</v>
      </c>
      <c r="G16" s="14"/>
      <c r="H16" s="15"/>
      <c r="I16" s="15"/>
      <c r="J16" s="15"/>
    </row>
    <row r="17" spans="1:12" ht="15.75" customHeight="1" x14ac:dyDescent="0.25">
      <c r="A17" s="807" t="s">
        <v>90</v>
      </c>
      <c r="B17" s="808"/>
      <c r="C17" s="809"/>
      <c r="D17" s="2">
        <f>SUM('PLAN DE ACCION'!K23)</f>
        <v>0</v>
      </c>
      <c r="E17" s="125">
        <v>0</v>
      </c>
      <c r="F17" s="10">
        <v>0.02</v>
      </c>
      <c r="G17" s="14"/>
      <c r="H17" s="15"/>
      <c r="I17" s="15"/>
      <c r="J17" s="15"/>
    </row>
    <row r="18" spans="1:12" ht="15.75" customHeight="1" x14ac:dyDescent="0.25">
      <c r="A18" s="807" t="s">
        <v>99</v>
      </c>
      <c r="B18" s="808"/>
      <c r="C18" s="809"/>
      <c r="D18" s="2">
        <f>'PLAN DE ACCION'!K21</f>
        <v>0</v>
      </c>
      <c r="E18" s="125">
        <v>0</v>
      </c>
      <c r="F18" s="10">
        <v>0.03</v>
      </c>
      <c r="G18" s="14"/>
      <c r="H18" s="15"/>
      <c r="I18" s="15"/>
      <c r="J18" s="15"/>
    </row>
    <row r="19" spans="1:12" ht="15.75" x14ac:dyDescent="0.25">
      <c r="A19" s="807" t="s">
        <v>101</v>
      </c>
      <c r="B19" s="808"/>
      <c r="C19" s="809"/>
      <c r="D19" s="2">
        <f>SUM('PLAN DE ACCION'!K22)</f>
        <v>0</v>
      </c>
      <c r="E19" s="125">
        <v>0</v>
      </c>
      <c r="F19" s="10">
        <v>0.02</v>
      </c>
      <c r="G19" s="14"/>
      <c r="H19" s="15"/>
      <c r="I19" s="15"/>
      <c r="J19" s="15"/>
    </row>
    <row r="20" spans="1:12" ht="15.75" customHeight="1" x14ac:dyDescent="0.25">
      <c r="A20" s="807" t="s">
        <v>92</v>
      </c>
      <c r="B20" s="808"/>
      <c r="C20" s="809"/>
      <c r="D20" s="2">
        <f>SUM('PLAN DE ACCION'!K24)</f>
        <v>0</v>
      </c>
      <c r="E20" s="125">
        <v>0</v>
      </c>
      <c r="F20" s="10">
        <v>0.04</v>
      </c>
      <c r="G20" s="14"/>
      <c r="H20" s="15"/>
      <c r="I20" s="15"/>
      <c r="J20" s="15"/>
    </row>
    <row r="21" spans="1:12" ht="15.75" customHeight="1" x14ac:dyDescent="0.25">
      <c r="A21" s="807" t="s">
        <v>93</v>
      </c>
      <c r="B21" s="808"/>
      <c r="C21" s="809"/>
      <c r="D21" s="2">
        <f>SUM('PLAN DE ACCION'!K25:K26)</f>
        <v>0</v>
      </c>
      <c r="E21" s="125">
        <v>0</v>
      </c>
      <c r="F21" s="10">
        <v>0.03</v>
      </c>
      <c r="G21" s="14"/>
      <c r="H21" s="15"/>
      <c r="I21" s="15"/>
      <c r="J21" s="15"/>
    </row>
    <row r="22" spans="1:12" ht="15.75" customHeight="1" x14ac:dyDescent="0.25">
      <c r="A22" s="807" t="s">
        <v>94</v>
      </c>
      <c r="B22" s="808"/>
      <c r="C22" s="809"/>
      <c r="D22" s="2">
        <f>SUM('PLAN DE ACCION'!I27)</f>
        <v>0</v>
      </c>
      <c r="E22" s="125">
        <v>0</v>
      </c>
      <c r="F22" s="10">
        <v>0.03</v>
      </c>
      <c r="G22" s="14"/>
      <c r="H22" s="15"/>
      <c r="I22" s="15"/>
      <c r="J22" s="15"/>
    </row>
    <row r="23" spans="1:12" ht="15.75" customHeight="1" x14ac:dyDescent="0.25">
      <c r="A23" s="866" t="s">
        <v>95</v>
      </c>
      <c r="B23" s="867"/>
      <c r="C23" s="868"/>
      <c r="D23" s="3">
        <f>SUM('PLAN DE ACCION'!K28:K30)</f>
        <v>0</v>
      </c>
      <c r="E23" s="126">
        <v>0</v>
      </c>
      <c r="F23" s="10">
        <v>0.05</v>
      </c>
      <c r="G23" s="14"/>
      <c r="H23" s="15"/>
      <c r="I23" s="15"/>
      <c r="J23" s="15"/>
    </row>
    <row r="24" spans="1:12" ht="15.75" customHeight="1" x14ac:dyDescent="0.25">
      <c r="A24" s="866" t="s">
        <v>96</v>
      </c>
      <c r="B24" s="867"/>
      <c r="C24" s="868"/>
      <c r="D24" s="3">
        <f>SUM('PLAN DE ACCION'!K31)</f>
        <v>0</v>
      </c>
      <c r="E24" s="126">
        <v>0</v>
      </c>
      <c r="F24" s="10">
        <v>0.05</v>
      </c>
      <c r="G24" s="14"/>
      <c r="H24" s="15"/>
      <c r="I24" s="15"/>
      <c r="J24" s="15"/>
    </row>
    <row r="25" spans="1:12" ht="16.5" customHeight="1" thickBot="1" x14ac:dyDescent="0.3">
      <c r="A25" s="869" t="s">
        <v>97</v>
      </c>
      <c r="B25" s="870"/>
      <c r="C25" s="871"/>
      <c r="D25" s="4">
        <f>SUM('PLAN DE ACCION'!K32)</f>
        <v>0</v>
      </c>
      <c r="E25" s="127">
        <v>0</v>
      </c>
      <c r="F25" s="10">
        <v>0.03</v>
      </c>
      <c r="G25" s="14"/>
      <c r="H25" s="15"/>
      <c r="I25" s="15"/>
      <c r="J25" s="15"/>
    </row>
    <row r="26" spans="1:12" ht="15.75" thickBot="1" x14ac:dyDescent="0.3">
      <c r="A26" s="830" t="s">
        <v>68</v>
      </c>
      <c r="B26" s="831"/>
      <c r="C26" s="872"/>
      <c r="D26" s="5">
        <f>(SUM(D7:D25))</f>
        <v>0</v>
      </c>
      <c r="E26" s="128">
        <f>SUM(E7:E25)</f>
        <v>0</v>
      </c>
      <c r="F26" s="11">
        <f>SUM(F7:F25)</f>
        <v>1.0000000000000004</v>
      </c>
      <c r="G26" s="14"/>
      <c r="H26" s="15"/>
      <c r="I26" s="15"/>
      <c r="J26" s="15"/>
    </row>
    <row r="27" spans="1:12" ht="15.75" thickBot="1" x14ac:dyDescent="0.3">
      <c r="D27" s="1"/>
      <c r="E27" s="1"/>
      <c r="F27" s="6"/>
    </row>
    <row r="28" spans="1:12" ht="26.25" thickBot="1" x14ac:dyDescent="0.3">
      <c r="A28" s="832" t="str">
        <f>IF(D26&lt;=32%,"OBSERVACION POR NO CUMPLIR:",IF(D26&gt;=33%,"CUMPLIMIENTO DE LO PROGRAMADO"))</f>
        <v>OBSERVACION POR NO CUMPLIR:</v>
      </c>
      <c r="B28" s="833"/>
      <c r="C28" s="833"/>
      <c r="D28" s="833"/>
      <c r="E28" s="833"/>
      <c r="F28" s="833"/>
      <c r="G28" s="833"/>
      <c r="H28" s="833"/>
      <c r="I28" s="833"/>
      <c r="J28" s="833"/>
      <c r="K28" s="833"/>
      <c r="L28" s="834"/>
    </row>
    <row r="29" spans="1:12" x14ac:dyDescent="0.25">
      <c r="A29" s="841"/>
      <c r="B29" s="842"/>
      <c r="C29" s="842"/>
      <c r="D29" s="842"/>
      <c r="E29" s="842"/>
      <c r="F29" s="842"/>
      <c r="G29" s="842"/>
      <c r="H29" s="842"/>
      <c r="I29" s="842"/>
      <c r="J29" s="842"/>
      <c r="K29" s="842"/>
      <c r="L29" s="843"/>
    </row>
    <row r="30" spans="1:12" x14ac:dyDescent="0.25">
      <c r="A30" s="844"/>
      <c r="B30" s="829"/>
      <c r="C30" s="829"/>
      <c r="D30" s="829"/>
      <c r="E30" s="829"/>
      <c r="F30" s="829"/>
      <c r="G30" s="829"/>
      <c r="H30" s="829"/>
      <c r="I30" s="829"/>
      <c r="J30" s="829"/>
      <c r="K30" s="829"/>
      <c r="L30" s="845"/>
    </row>
    <row r="31" spans="1:12" x14ac:dyDescent="0.25">
      <c r="A31" s="844"/>
      <c r="B31" s="829"/>
      <c r="C31" s="829"/>
      <c r="D31" s="829"/>
      <c r="E31" s="829"/>
      <c r="F31" s="829"/>
      <c r="G31" s="829"/>
      <c r="H31" s="829"/>
      <c r="I31" s="829"/>
      <c r="J31" s="829"/>
      <c r="K31" s="829"/>
      <c r="L31" s="845"/>
    </row>
    <row r="32" spans="1:12" x14ac:dyDescent="0.25">
      <c r="A32" s="844"/>
      <c r="B32" s="829"/>
      <c r="C32" s="829"/>
      <c r="D32" s="829"/>
      <c r="E32" s="829"/>
      <c r="F32" s="829"/>
      <c r="G32" s="829"/>
      <c r="H32" s="829"/>
      <c r="I32" s="829"/>
      <c r="J32" s="829"/>
      <c r="K32" s="829"/>
      <c r="L32" s="845"/>
    </row>
    <row r="33" spans="1:12" x14ac:dyDescent="0.25">
      <c r="A33" s="844"/>
      <c r="B33" s="829"/>
      <c r="C33" s="829"/>
      <c r="D33" s="829"/>
      <c r="E33" s="829"/>
      <c r="F33" s="829"/>
      <c r="G33" s="829"/>
      <c r="H33" s="829"/>
      <c r="I33" s="829"/>
      <c r="J33" s="829"/>
      <c r="K33" s="829"/>
      <c r="L33" s="845"/>
    </row>
    <row r="34" spans="1:12" x14ac:dyDescent="0.25">
      <c r="A34" s="844"/>
      <c r="B34" s="829"/>
      <c r="C34" s="829"/>
      <c r="D34" s="829"/>
      <c r="E34" s="829"/>
      <c r="F34" s="829"/>
      <c r="G34" s="829"/>
      <c r="H34" s="829"/>
      <c r="I34" s="829"/>
      <c r="J34" s="829"/>
      <c r="K34" s="829"/>
      <c r="L34" s="845"/>
    </row>
    <row r="35" spans="1:12" x14ac:dyDescent="0.25">
      <c r="A35" s="844"/>
      <c r="B35" s="829"/>
      <c r="C35" s="829"/>
      <c r="D35" s="829"/>
      <c r="E35" s="829"/>
      <c r="F35" s="829"/>
      <c r="G35" s="829"/>
      <c r="H35" s="829"/>
      <c r="I35" s="829"/>
      <c r="J35" s="829"/>
      <c r="K35" s="829"/>
      <c r="L35" s="845"/>
    </row>
    <row r="36" spans="1:12" ht="15.75" thickBot="1" x14ac:dyDescent="0.3">
      <c r="A36" s="846"/>
      <c r="B36" s="847"/>
      <c r="C36" s="847"/>
      <c r="D36" s="847"/>
      <c r="E36" s="847"/>
      <c r="F36" s="847"/>
      <c r="G36" s="847"/>
      <c r="H36" s="847"/>
      <c r="I36" s="847"/>
      <c r="J36" s="847"/>
      <c r="K36" s="847"/>
      <c r="L36" s="848"/>
    </row>
    <row r="37" spans="1:12" ht="27.75" thickBot="1" x14ac:dyDescent="0.3">
      <c r="A37" s="851" t="s">
        <v>69</v>
      </c>
      <c r="B37" s="852"/>
      <c r="C37" s="852"/>
      <c r="D37" s="852"/>
      <c r="E37" s="852"/>
      <c r="F37" s="852"/>
      <c r="G37" s="852"/>
      <c r="H37" s="852"/>
      <c r="I37" s="852"/>
      <c r="J37" s="852"/>
      <c r="K37" s="852"/>
      <c r="L37" s="853"/>
    </row>
    <row r="38" spans="1:12" x14ac:dyDescent="0.25">
      <c r="A38" s="841"/>
      <c r="B38" s="842"/>
      <c r="C38" s="842"/>
      <c r="D38" s="842"/>
      <c r="E38" s="842"/>
      <c r="F38" s="842"/>
      <c r="G38" s="842"/>
      <c r="H38" s="842"/>
      <c r="I38" s="842"/>
      <c r="J38" s="842"/>
      <c r="K38" s="842"/>
      <c r="L38" s="843"/>
    </row>
    <row r="39" spans="1:12" x14ac:dyDescent="0.25">
      <c r="A39" s="844"/>
      <c r="B39" s="829"/>
      <c r="C39" s="829"/>
      <c r="D39" s="829"/>
      <c r="E39" s="829"/>
      <c r="F39" s="829"/>
      <c r="G39" s="829"/>
      <c r="H39" s="829"/>
      <c r="I39" s="829"/>
      <c r="J39" s="829"/>
      <c r="K39" s="829"/>
      <c r="L39" s="845"/>
    </row>
    <row r="40" spans="1:12" x14ac:dyDescent="0.25">
      <c r="A40" s="844"/>
      <c r="B40" s="829"/>
      <c r="C40" s="829"/>
      <c r="D40" s="829"/>
      <c r="E40" s="829"/>
      <c r="F40" s="829"/>
      <c r="G40" s="829"/>
      <c r="H40" s="829"/>
      <c r="I40" s="829"/>
      <c r="J40" s="829"/>
      <c r="K40" s="829"/>
      <c r="L40" s="845"/>
    </row>
    <row r="41" spans="1:12" x14ac:dyDescent="0.25">
      <c r="A41" s="844"/>
      <c r="B41" s="829"/>
      <c r="C41" s="829"/>
      <c r="D41" s="829"/>
      <c r="E41" s="829"/>
      <c r="F41" s="829"/>
      <c r="G41" s="829"/>
      <c r="H41" s="829"/>
      <c r="I41" s="829"/>
      <c r="J41" s="829"/>
      <c r="K41" s="829"/>
      <c r="L41" s="845"/>
    </row>
    <row r="42" spans="1:12" x14ac:dyDescent="0.25">
      <c r="A42" s="844"/>
      <c r="B42" s="829"/>
      <c r="C42" s="829"/>
      <c r="D42" s="829"/>
      <c r="E42" s="829"/>
      <c r="F42" s="829"/>
      <c r="G42" s="829"/>
      <c r="H42" s="829"/>
      <c r="I42" s="829"/>
      <c r="J42" s="829"/>
      <c r="K42" s="829"/>
      <c r="L42" s="845"/>
    </row>
    <row r="43" spans="1:12" x14ac:dyDescent="0.25">
      <c r="A43" s="844"/>
      <c r="B43" s="829"/>
      <c r="C43" s="829"/>
      <c r="D43" s="829"/>
      <c r="E43" s="829"/>
      <c r="F43" s="829"/>
      <c r="G43" s="829"/>
      <c r="H43" s="829"/>
      <c r="I43" s="829"/>
      <c r="J43" s="829"/>
      <c r="K43" s="829"/>
      <c r="L43" s="845"/>
    </row>
    <row r="44" spans="1:12" x14ac:dyDescent="0.25">
      <c r="A44" s="844"/>
      <c r="B44" s="829"/>
      <c r="C44" s="829"/>
      <c r="D44" s="829"/>
      <c r="E44" s="829"/>
      <c r="F44" s="829"/>
      <c r="G44" s="829"/>
      <c r="H44" s="829"/>
      <c r="I44" s="829"/>
      <c r="J44" s="829"/>
      <c r="K44" s="829"/>
      <c r="L44" s="845"/>
    </row>
    <row r="45" spans="1:12" x14ac:dyDescent="0.25">
      <c r="A45" s="844"/>
      <c r="B45" s="829"/>
      <c r="C45" s="829"/>
      <c r="D45" s="829"/>
      <c r="E45" s="829"/>
      <c r="F45" s="829"/>
      <c r="G45" s="829"/>
      <c r="H45" s="829"/>
      <c r="I45" s="829"/>
      <c r="J45" s="829"/>
      <c r="K45" s="829"/>
      <c r="L45" s="845"/>
    </row>
    <row r="46" spans="1:12" x14ac:dyDescent="0.25">
      <c r="A46" s="844"/>
      <c r="B46" s="829"/>
      <c r="C46" s="829"/>
      <c r="D46" s="829"/>
      <c r="E46" s="829"/>
      <c r="F46" s="829"/>
      <c r="G46" s="829"/>
      <c r="H46" s="829"/>
      <c r="I46" s="829"/>
      <c r="J46" s="829"/>
      <c r="K46" s="829"/>
      <c r="L46" s="845"/>
    </row>
    <row r="47" spans="1:12" x14ac:dyDescent="0.25">
      <c r="A47" s="844"/>
      <c r="B47" s="829"/>
      <c r="C47" s="829"/>
      <c r="D47" s="829"/>
      <c r="E47" s="829"/>
      <c r="F47" s="829"/>
      <c r="G47" s="829"/>
      <c r="H47" s="829"/>
      <c r="I47" s="829"/>
      <c r="J47" s="829"/>
      <c r="K47" s="829"/>
      <c r="L47" s="845"/>
    </row>
    <row r="48" spans="1:12" ht="15.75" thickBot="1" x14ac:dyDescent="0.3">
      <c r="A48" s="846"/>
      <c r="B48" s="847"/>
      <c r="C48" s="847"/>
      <c r="D48" s="847"/>
      <c r="E48" s="847"/>
      <c r="F48" s="847"/>
      <c r="G48" s="847"/>
      <c r="H48" s="847"/>
      <c r="I48" s="847"/>
      <c r="J48" s="847"/>
      <c r="K48" s="847"/>
      <c r="L48" s="848"/>
    </row>
    <row r="49" spans="1:12" ht="26.25" thickBot="1" x14ac:dyDescent="0.3">
      <c r="A49" s="854" t="s">
        <v>70</v>
      </c>
      <c r="B49" s="855"/>
      <c r="C49" s="855"/>
      <c r="D49" s="855"/>
      <c r="E49" s="855"/>
      <c r="F49" s="855"/>
      <c r="G49" s="855"/>
      <c r="H49" s="855"/>
      <c r="I49" s="855"/>
      <c r="J49" s="855"/>
      <c r="K49" s="855"/>
      <c r="L49" s="856"/>
    </row>
    <row r="50" spans="1:12" x14ac:dyDescent="0.25">
      <c r="A50" s="841"/>
      <c r="B50" s="842"/>
      <c r="C50" s="842"/>
      <c r="D50" s="842"/>
      <c r="E50" s="842"/>
      <c r="F50" s="842"/>
      <c r="G50" s="842"/>
      <c r="H50" s="842"/>
      <c r="I50" s="842"/>
      <c r="J50" s="842"/>
      <c r="K50" s="842"/>
      <c r="L50" s="843"/>
    </row>
    <row r="51" spans="1:12" x14ac:dyDescent="0.25">
      <c r="A51" s="844"/>
      <c r="B51" s="829"/>
      <c r="C51" s="829"/>
      <c r="D51" s="829"/>
      <c r="E51" s="829"/>
      <c r="F51" s="829"/>
      <c r="G51" s="829"/>
      <c r="H51" s="829"/>
      <c r="I51" s="829"/>
      <c r="J51" s="829"/>
      <c r="K51" s="829"/>
      <c r="L51" s="845"/>
    </row>
    <row r="52" spans="1:12" x14ac:dyDescent="0.25">
      <c r="A52" s="844"/>
      <c r="B52" s="829"/>
      <c r="C52" s="829"/>
      <c r="D52" s="829"/>
      <c r="E52" s="829"/>
      <c r="F52" s="829"/>
      <c r="G52" s="829"/>
      <c r="H52" s="829"/>
      <c r="I52" s="829"/>
      <c r="J52" s="829"/>
      <c r="K52" s="829"/>
      <c r="L52" s="845"/>
    </row>
    <row r="53" spans="1:12" x14ac:dyDescent="0.25">
      <c r="A53" s="844"/>
      <c r="B53" s="829"/>
      <c r="C53" s="829"/>
      <c r="D53" s="829"/>
      <c r="E53" s="829"/>
      <c r="F53" s="829"/>
      <c r="G53" s="829"/>
      <c r="H53" s="829"/>
      <c r="I53" s="829"/>
      <c r="J53" s="829"/>
      <c r="K53" s="829"/>
      <c r="L53" s="845"/>
    </row>
    <row r="54" spans="1:12" x14ac:dyDescent="0.25">
      <c r="A54" s="844"/>
      <c r="B54" s="829"/>
      <c r="C54" s="829"/>
      <c r="D54" s="829"/>
      <c r="E54" s="829"/>
      <c r="F54" s="829"/>
      <c r="G54" s="829"/>
      <c r="H54" s="829"/>
      <c r="I54" s="829"/>
      <c r="J54" s="829"/>
      <c r="K54" s="829"/>
      <c r="L54" s="845"/>
    </row>
    <row r="55" spans="1:12" x14ac:dyDescent="0.25">
      <c r="A55" s="844"/>
      <c r="B55" s="829"/>
      <c r="C55" s="829"/>
      <c r="D55" s="829"/>
      <c r="E55" s="829"/>
      <c r="F55" s="829"/>
      <c r="G55" s="829"/>
      <c r="H55" s="829"/>
      <c r="I55" s="829"/>
      <c r="J55" s="829"/>
      <c r="K55" s="829"/>
      <c r="L55" s="845"/>
    </row>
    <row r="56" spans="1:12" x14ac:dyDescent="0.25">
      <c r="A56" s="844"/>
      <c r="B56" s="829"/>
      <c r="C56" s="829"/>
      <c r="D56" s="829"/>
      <c r="E56" s="829"/>
      <c r="F56" s="829"/>
      <c r="G56" s="829"/>
      <c r="H56" s="829"/>
      <c r="I56" s="829"/>
      <c r="J56" s="829"/>
      <c r="K56" s="829"/>
      <c r="L56" s="845"/>
    </row>
    <row r="57" spans="1:12" x14ac:dyDescent="0.25">
      <c r="A57" s="844"/>
      <c r="B57" s="829"/>
      <c r="C57" s="829"/>
      <c r="D57" s="829"/>
      <c r="E57" s="829"/>
      <c r="F57" s="829"/>
      <c r="G57" s="829"/>
      <c r="H57" s="829"/>
      <c r="I57" s="829"/>
      <c r="J57" s="829"/>
      <c r="K57" s="829"/>
      <c r="L57" s="845"/>
    </row>
    <row r="58" spans="1:12" x14ac:dyDescent="0.25">
      <c r="A58" s="844"/>
      <c r="B58" s="829"/>
      <c r="C58" s="829"/>
      <c r="D58" s="829"/>
      <c r="E58" s="829"/>
      <c r="F58" s="829"/>
      <c r="G58" s="829"/>
      <c r="H58" s="829"/>
      <c r="I58" s="829"/>
      <c r="J58" s="829"/>
      <c r="K58" s="829"/>
      <c r="L58" s="845"/>
    </row>
    <row r="59" spans="1:12" ht="15.75" thickBot="1" x14ac:dyDescent="0.3">
      <c r="A59" s="846"/>
      <c r="B59" s="847"/>
      <c r="C59" s="847"/>
      <c r="D59" s="847"/>
      <c r="E59" s="847"/>
      <c r="F59" s="847"/>
      <c r="G59" s="847"/>
      <c r="H59" s="847"/>
      <c r="I59" s="847"/>
      <c r="J59" s="847"/>
      <c r="K59" s="847"/>
      <c r="L59" s="848"/>
    </row>
    <row r="60" spans="1:12" x14ac:dyDescent="0.25">
      <c r="A60" s="132"/>
      <c r="B60" s="132"/>
      <c r="C60" s="132"/>
      <c r="D60" s="132"/>
      <c r="E60" s="132"/>
      <c r="F60" s="132"/>
      <c r="G60" s="132"/>
      <c r="H60" s="132"/>
      <c r="I60" s="132"/>
      <c r="J60" s="132"/>
      <c r="K60" s="132"/>
      <c r="L60" s="132"/>
    </row>
    <row r="61" spans="1:12" x14ac:dyDescent="0.25">
      <c r="A61" s="132"/>
      <c r="B61" s="132"/>
      <c r="C61" s="132"/>
      <c r="D61" s="132"/>
      <c r="E61" s="132"/>
      <c r="F61" s="132"/>
      <c r="G61" s="132"/>
      <c r="H61" s="132"/>
      <c r="I61" s="132"/>
      <c r="J61" s="132"/>
      <c r="K61" s="132"/>
      <c r="L61" s="132"/>
    </row>
    <row r="62" spans="1:12" x14ac:dyDescent="0.25">
      <c r="A62" s="132" t="s">
        <v>156</v>
      </c>
      <c r="B62" s="132"/>
      <c r="C62" s="132"/>
      <c r="D62" s="132"/>
      <c r="E62" s="132"/>
      <c r="F62" s="132"/>
      <c r="G62" s="132"/>
      <c r="H62" s="132"/>
      <c r="I62" s="132"/>
      <c r="J62" s="132"/>
      <c r="K62" s="132"/>
      <c r="L62" s="132"/>
    </row>
    <row r="63" spans="1:12" x14ac:dyDescent="0.25">
      <c r="A63" s="132"/>
      <c r="B63" s="132"/>
      <c r="C63" s="132"/>
      <c r="D63" s="132"/>
      <c r="E63" s="132"/>
      <c r="F63" s="132"/>
      <c r="G63" s="132"/>
      <c r="H63" s="132"/>
      <c r="I63" s="132"/>
      <c r="J63" s="132"/>
      <c r="K63" s="132"/>
      <c r="L63" s="132"/>
    </row>
    <row r="64" spans="1:12" x14ac:dyDescent="0.25">
      <c r="A64" s="133" t="s">
        <v>157</v>
      </c>
      <c r="B64" s="132"/>
      <c r="C64" s="132"/>
      <c r="D64" s="132"/>
      <c r="E64" s="132"/>
      <c r="F64" s="132"/>
      <c r="G64" s="132"/>
      <c r="H64" s="132"/>
      <c r="I64" s="132"/>
      <c r="J64" s="132"/>
      <c r="K64" s="132"/>
      <c r="L64" s="132"/>
    </row>
  </sheetData>
  <mergeCells count="29">
    <mergeCell ref="A15:C15"/>
    <mergeCell ref="A1:L1"/>
    <mergeCell ref="A3:L3"/>
    <mergeCell ref="A6:C6"/>
    <mergeCell ref="A7:C7"/>
    <mergeCell ref="A8:C8"/>
    <mergeCell ref="A9:C9"/>
    <mergeCell ref="A10:C10"/>
    <mergeCell ref="A11:C11"/>
    <mergeCell ref="A12:C12"/>
    <mergeCell ref="A13:C13"/>
    <mergeCell ref="A14:C14"/>
    <mergeCell ref="A28:L28"/>
    <mergeCell ref="A16:C16"/>
    <mergeCell ref="A17:C17"/>
    <mergeCell ref="A18:C18"/>
    <mergeCell ref="A19:C19"/>
    <mergeCell ref="A20:C20"/>
    <mergeCell ref="A21:C21"/>
    <mergeCell ref="A22:C22"/>
    <mergeCell ref="A23:C23"/>
    <mergeCell ref="A24:C24"/>
    <mergeCell ref="A25:C25"/>
    <mergeCell ref="A26:C26"/>
    <mergeCell ref="A29:L36"/>
    <mergeCell ref="A38:L48"/>
    <mergeCell ref="A37:L37"/>
    <mergeCell ref="A49:L49"/>
    <mergeCell ref="A50:L59"/>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UMPLIMIENTO DE LO PROGRAMADO" id="{EFE9AA44-95F0-4C8E-9D95-3A1F1E5DE776}">
            <xm:f>NOT(ISERROR(SEARCH("CUMPLIMIENTO DE LO PROGRAMADO",'PRIMER AVANCE'!A6)))</xm:f>
            <x14:dxf>
              <font>
                <color theme="0"/>
              </font>
              <fill>
                <patternFill>
                  <bgColor theme="0"/>
                </patternFill>
              </fill>
              <border>
                <left/>
                <right/>
                <top/>
                <bottom/>
                <vertical/>
                <horizontal/>
              </border>
            </x14:dxf>
          </x14:cfRule>
          <x14:cfRule type="containsText" priority="2" operator="containsText" text="OBSERVACION POR NO CUMPLIR:" id="{D1ABF9E8-097D-4998-B20E-AFEB39B6D126}">
            <xm:f>NOT(ISERROR(SEARCH("OBSERVACION POR NO CUMPLIR:",'PRIMER AVANCE'!A6)))</xm:f>
            <x14: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x14:dxf>
          </x14:cfRule>
          <xm:sqref>A28 G6:J6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39997558519241921"/>
  </sheetPr>
  <dimension ref="A1:L65"/>
  <sheetViews>
    <sheetView workbookViewId="0">
      <selection activeCell="D21" sqref="D21"/>
    </sheetView>
  </sheetViews>
  <sheetFormatPr baseColWidth="10" defaultRowHeight="15" x14ac:dyDescent="0.25"/>
  <cols>
    <col min="4" max="4" width="14.7109375" customWidth="1"/>
    <col min="5" max="5" width="17" bestFit="1" customWidth="1"/>
    <col min="6" max="6" width="18.7109375" customWidth="1"/>
  </cols>
  <sheetData>
    <row r="1" spans="1:12" ht="75.75" customHeight="1" thickBot="1" x14ac:dyDescent="0.3">
      <c r="A1" s="820" t="s">
        <v>159</v>
      </c>
      <c r="B1" s="821"/>
      <c r="C1" s="821"/>
      <c r="D1" s="821"/>
      <c r="E1" s="821"/>
      <c r="F1" s="821"/>
      <c r="G1" s="821"/>
      <c r="H1" s="821"/>
      <c r="I1" s="821"/>
      <c r="J1" s="821"/>
      <c r="K1" s="821"/>
      <c r="L1" s="822"/>
    </row>
    <row r="2" spans="1:12" ht="15.75" thickBot="1" x14ac:dyDescent="0.3">
      <c r="D2" s="1"/>
      <c r="E2" s="1"/>
    </row>
    <row r="3" spans="1:12" ht="30.75" customHeight="1" thickBot="1" x14ac:dyDescent="0.3">
      <c r="A3" s="823" t="s">
        <v>72</v>
      </c>
      <c r="B3" s="824"/>
      <c r="C3" s="824"/>
      <c r="D3" s="824"/>
      <c r="E3" s="824"/>
      <c r="F3" s="824"/>
      <c r="G3" s="824"/>
      <c r="H3" s="824"/>
      <c r="I3" s="824"/>
      <c r="J3" s="824"/>
      <c r="K3" s="824"/>
      <c r="L3" s="825"/>
    </row>
    <row r="4" spans="1:12" x14ac:dyDescent="0.25">
      <c r="D4" s="1"/>
      <c r="E4" s="1"/>
    </row>
    <row r="5" spans="1:12" ht="15.75" thickBot="1" x14ac:dyDescent="0.3">
      <c r="D5" s="1"/>
      <c r="E5" s="1"/>
    </row>
    <row r="6" spans="1:12" ht="32.25" thickBot="1" x14ac:dyDescent="0.3">
      <c r="A6" s="818" t="s">
        <v>64</v>
      </c>
      <c r="B6" s="819"/>
      <c r="C6" s="819"/>
      <c r="D6" s="137" t="s">
        <v>65</v>
      </c>
      <c r="E6" s="138" t="s">
        <v>66</v>
      </c>
      <c r="F6" s="129" t="s">
        <v>154</v>
      </c>
      <c r="G6" s="14"/>
      <c r="H6" s="15"/>
      <c r="I6" s="15"/>
      <c r="J6" s="15"/>
    </row>
    <row r="7" spans="1:12" ht="15.75" x14ac:dyDescent="0.25">
      <c r="A7" s="835" t="s">
        <v>81</v>
      </c>
      <c r="B7" s="836"/>
      <c r="C7" s="836"/>
      <c r="D7" s="2">
        <f>SUM('PLAN DE ACCION'!M5)</f>
        <v>0</v>
      </c>
      <c r="E7" s="125">
        <v>0</v>
      </c>
      <c r="F7" s="10">
        <v>0.1</v>
      </c>
      <c r="G7" s="14"/>
      <c r="H7" s="15"/>
      <c r="I7" s="15"/>
      <c r="J7" s="15"/>
    </row>
    <row r="8" spans="1:12" ht="15.75" x14ac:dyDescent="0.25">
      <c r="A8" s="807" t="s">
        <v>80</v>
      </c>
      <c r="B8" s="808"/>
      <c r="C8" s="808"/>
      <c r="D8" s="2">
        <f>SUM('PLAN DE ACCION'!M6)</f>
        <v>0</v>
      </c>
      <c r="E8" s="125">
        <v>0</v>
      </c>
      <c r="F8" s="13">
        <v>0.1</v>
      </c>
      <c r="G8" s="14"/>
      <c r="H8" s="15"/>
      <c r="I8" s="15"/>
      <c r="J8" s="15"/>
    </row>
    <row r="9" spans="1:12" ht="15.75" x14ac:dyDescent="0.25">
      <c r="A9" s="807" t="s">
        <v>82</v>
      </c>
      <c r="B9" s="808"/>
      <c r="C9" s="808"/>
      <c r="D9" s="2">
        <f>SUM('PLAN DE ACCION'!M7:M8)</f>
        <v>0</v>
      </c>
      <c r="E9" s="125">
        <v>0</v>
      </c>
      <c r="F9" s="13">
        <v>0.1</v>
      </c>
      <c r="G9" s="14"/>
      <c r="H9" s="15"/>
      <c r="I9" s="15"/>
      <c r="J9" s="15"/>
    </row>
    <row r="10" spans="1:12" ht="15.75" x14ac:dyDescent="0.25">
      <c r="A10" s="807" t="s">
        <v>83</v>
      </c>
      <c r="B10" s="808"/>
      <c r="C10" s="808"/>
      <c r="D10" s="2">
        <f>SUM('PLAN DE ACCION'!M9:M10)</f>
        <v>0</v>
      </c>
      <c r="E10" s="125">
        <v>0</v>
      </c>
      <c r="F10" s="10">
        <v>0.1</v>
      </c>
      <c r="G10" s="14"/>
      <c r="H10" s="15"/>
      <c r="I10" s="15"/>
      <c r="J10" s="15"/>
    </row>
    <row r="11" spans="1:12" ht="15.75" x14ac:dyDescent="0.25">
      <c r="A11" s="807" t="s">
        <v>84</v>
      </c>
      <c r="B11" s="808"/>
      <c r="C11" s="808"/>
      <c r="D11" s="2">
        <f>SUM('PLAN DE ACCION'!M11)</f>
        <v>0</v>
      </c>
      <c r="E11" s="125">
        <v>0</v>
      </c>
      <c r="F11" s="10">
        <v>0.1</v>
      </c>
      <c r="G11" s="14"/>
      <c r="H11" s="15"/>
      <c r="I11" s="15"/>
      <c r="J11" s="15"/>
    </row>
    <row r="12" spans="1:12" ht="15.75" x14ac:dyDescent="0.25">
      <c r="A12" s="807" t="s">
        <v>85</v>
      </c>
      <c r="B12" s="837"/>
      <c r="C12" s="837"/>
      <c r="D12" s="2">
        <f>SUM('PLAN DE ACCION'!M12)</f>
        <v>0</v>
      </c>
      <c r="E12" s="125">
        <v>0</v>
      </c>
      <c r="F12" s="10">
        <v>0.04</v>
      </c>
      <c r="G12" s="14"/>
      <c r="H12" s="15"/>
      <c r="I12" s="15"/>
      <c r="J12" s="15"/>
    </row>
    <row r="13" spans="1:12" ht="15.75" x14ac:dyDescent="0.25">
      <c r="A13" s="807" t="s">
        <v>86</v>
      </c>
      <c r="B13" s="808"/>
      <c r="C13" s="809"/>
      <c r="D13" s="2">
        <f>SUM('PLAN DE ACCION'!M13)</f>
        <v>0</v>
      </c>
      <c r="E13" s="125">
        <v>0</v>
      </c>
      <c r="F13" s="10">
        <v>0.03</v>
      </c>
      <c r="G13" s="14"/>
      <c r="H13" s="15"/>
      <c r="I13" s="15"/>
      <c r="J13" s="15"/>
    </row>
    <row r="14" spans="1:12" ht="15.75" x14ac:dyDescent="0.25">
      <c r="A14" s="838" t="s">
        <v>88</v>
      </c>
      <c r="B14" s="839"/>
      <c r="C14" s="840"/>
      <c r="D14" s="2">
        <f>SUM('PLAN DE ACCION'!M14:M18)</f>
        <v>0</v>
      </c>
      <c r="E14" s="125">
        <v>0</v>
      </c>
      <c r="F14" s="10">
        <v>0.06</v>
      </c>
      <c r="G14" s="14"/>
      <c r="H14" s="15"/>
      <c r="I14" s="15"/>
      <c r="J14" s="15"/>
    </row>
    <row r="15" spans="1:12" ht="15.75" x14ac:dyDescent="0.25">
      <c r="A15" s="807" t="s">
        <v>87</v>
      </c>
      <c r="B15" s="808"/>
      <c r="C15" s="809"/>
      <c r="D15" s="2">
        <f>SUM('PLAN DE ACCION'!M19)</f>
        <v>0</v>
      </c>
      <c r="E15" s="125">
        <v>0</v>
      </c>
      <c r="F15" s="10">
        <v>0.04</v>
      </c>
      <c r="G15" s="14"/>
      <c r="H15" s="15"/>
      <c r="I15" s="15"/>
      <c r="J15" s="15"/>
    </row>
    <row r="16" spans="1:12" ht="15.75" x14ac:dyDescent="0.25">
      <c r="A16" s="807" t="s">
        <v>89</v>
      </c>
      <c r="B16" s="808"/>
      <c r="C16" s="809"/>
      <c r="D16" s="2">
        <f>SUM('PLAN DE ACCION'!M20)</f>
        <v>0</v>
      </c>
      <c r="E16" s="125">
        <v>0</v>
      </c>
      <c r="F16" s="10">
        <v>0.03</v>
      </c>
      <c r="G16" s="14"/>
      <c r="H16" s="15"/>
      <c r="I16" s="15"/>
      <c r="J16" s="15"/>
    </row>
    <row r="17" spans="1:12" ht="15.75" x14ac:dyDescent="0.25">
      <c r="A17" s="807" t="s">
        <v>90</v>
      </c>
      <c r="B17" s="808"/>
      <c r="C17" s="809"/>
      <c r="D17" s="2">
        <f>SUM('PLAN DE ACCION'!M23)</f>
        <v>0</v>
      </c>
      <c r="E17" s="125">
        <v>0</v>
      </c>
      <c r="F17" s="10">
        <v>0.02</v>
      </c>
      <c r="G17" s="14"/>
      <c r="H17" s="15"/>
      <c r="I17" s="15"/>
      <c r="J17" s="15"/>
    </row>
    <row r="18" spans="1:12" ht="15.75" x14ac:dyDescent="0.25">
      <c r="A18" s="807" t="s">
        <v>99</v>
      </c>
      <c r="B18" s="808"/>
      <c r="C18" s="809"/>
      <c r="D18" s="2">
        <f>'PLAN DE ACCION'!M21</f>
        <v>0</v>
      </c>
      <c r="E18" s="125">
        <v>0</v>
      </c>
      <c r="F18" s="10">
        <v>0.03</v>
      </c>
      <c r="G18" s="14"/>
      <c r="H18" s="15"/>
      <c r="I18" s="15"/>
      <c r="J18" s="15"/>
    </row>
    <row r="19" spans="1:12" ht="15.75" x14ac:dyDescent="0.25">
      <c r="A19" s="807" t="s">
        <v>101</v>
      </c>
      <c r="B19" s="808"/>
      <c r="C19" s="809"/>
      <c r="D19" s="2">
        <f>SUM('PLAN DE ACCION'!M22)</f>
        <v>0</v>
      </c>
      <c r="E19" s="125">
        <v>0</v>
      </c>
      <c r="F19" s="10">
        <v>0.02</v>
      </c>
      <c r="G19" s="14"/>
      <c r="H19" s="15"/>
      <c r="I19" s="15"/>
      <c r="J19" s="15"/>
    </row>
    <row r="20" spans="1:12" ht="15.75" x14ac:dyDescent="0.25">
      <c r="A20" s="807" t="s">
        <v>92</v>
      </c>
      <c r="B20" s="808"/>
      <c r="C20" s="809"/>
      <c r="D20" s="2">
        <f>SUM('PLAN DE ACCION'!M24)</f>
        <v>0</v>
      </c>
      <c r="E20" s="125">
        <v>0</v>
      </c>
      <c r="F20" s="10">
        <v>0.04</v>
      </c>
      <c r="G20" s="14"/>
      <c r="H20" s="15"/>
      <c r="I20" s="15"/>
      <c r="J20" s="15"/>
    </row>
    <row r="21" spans="1:12" ht="15.75" x14ac:dyDescent="0.25">
      <c r="A21" s="807" t="s">
        <v>93</v>
      </c>
      <c r="B21" s="808"/>
      <c r="C21" s="809"/>
      <c r="D21" s="2">
        <f>SUM('PLAN DE ACCION'!M25:M26)</f>
        <v>0</v>
      </c>
      <c r="E21" s="125">
        <v>0</v>
      </c>
      <c r="F21" s="10">
        <v>0.03</v>
      </c>
      <c r="G21" s="14"/>
      <c r="H21" s="15"/>
      <c r="I21" s="15"/>
      <c r="J21" s="15"/>
    </row>
    <row r="22" spans="1:12" ht="15.75" x14ac:dyDescent="0.25">
      <c r="A22" s="807" t="s">
        <v>94</v>
      </c>
      <c r="B22" s="808"/>
      <c r="C22" s="809"/>
      <c r="D22" s="2">
        <f>SUM('PLAN DE ACCION'!I27)</f>
        <v>0</v>
      </c>
      <c r="E22" s="125">
        <v>0</v>
      </c>
      <c r="F22" s="10">
        <v>0.03</v>
      </c>
      <c r="G22" s="14"/>
      <c r="H22" s="15"/>
      <c r="I22" s="15"/>
      <c r="J22" s="15"/>
    </row>
    <row r="23" spans="1:12" ht="15.75" x14ac:dyDescent="0.25">
      <c r="A23" s="810" t="s">
        <v>95</v>
      </c>
      <c r="B23" s="811"/>
      <c r="C23" s="811"/>
      <c r="D23" s="3">
        <f>SUM('PLAN DE ACCION'!M28:M30)</f>
        <v>0</v>
      </c>
      <c r="E23" s="125">
        <v>0</v>
      </c>
      <c r="F23" s="10">
        <v>0.05</v>
      </c>
      <c r="G23" s="14"/>
      <c r="H23" s="15"/>
      <c r="I23" s="15"/>
      <c r="J23" s="15"/>
    </row>
    <row r="24" spans="1:12" ht="15.75" x14ac:dyDescent="0.25">
      <c r="A24" s="810" t="s">
        <v>96</v>
      </c>
      <c r="B24" s="811"/>
      <c r="C24" s="811"/>
      <c r="D24" s="3">
        <f>SUM('PLAN DE ACCION'!M31)</f>
        <v>0</v>
      </c>
      <c r="E24" s="125">
        <v>0</v>
      </c>
      <c r="F24" s="10">
        <v>0.05</v>
      </c>
      <c r="G24" s="14"/>
      <c r="H24" s="15"/>
      <c r="I24" s="15"/>
      <c r="J24" s="15"/>
    </row>
    <row r="25" spans="1:12" ht="16.5" thickBot="1" x14ac:dyDescent="0.3">
      <c r="A25" s="812" t="s">
        <v>97</v>
      </c>
      <c r="B25" s="813"/>
      <c r="C25" s="813"/>
      <c r="D25" s="4">
        <f>SUM('PLAN DE ACCION'!M32)</f>
        <v>0</v>
      </c>
      <c r="E25" s="125">
        <v>0</v>
      </c>
      <c r="F25" s="10">
        <v>0.03</v>
      </c>
      <c r="G25" s="14"/>
      <c r="H25" s="15"/>
      <c r="I25" s="15"/>
      <c r="J25" s="15"/>
    </row>
    <row r="26" spans="1:12" ht="15.75" thickBot="1" x14ac:dyDescent="0.3">
      <c r="A26" s="830" t="s">
        <v>68</v>
      </c>
      <c r="B26" s="831"/>
      <c r="C26" s="831"/>
      <c r="D26" s="5">
        <f>(SUM(D7:D25))</f>
        <v>0</v>
      </c>
      <c r="E26" s="128">
        <f>SUM(E7:E25)</f>
        <v>0</v>
      </c>
      <c r="F26" s="11">
        <f>SUM(F7:F25)</f>
        <v>1.0000000000000004</v>
      </c>
      <c r="G26" s="14"/>
      <c r="H26" s="15"/>
      <c r="I26" s="15"/>
      <c r="J26" s="15"/>
    </row>
    <row r="27" spans="1:12" ht="15.75" thickBot="1" x14ac:dyDescent="0.3">
      <c r="D27" s="1"/>
      <c r="E27" s="1"/>
      <c r="F27" s="6"/>
    </row>
    <row r="28" spans="1:12" ht="26.25" thickBot="1" x14ac:dyDescent="0.3">
      <c r="A28" s="832" t="str">
        <f>IF(D26&lt;=32%,"OBSERVACION POR NO CUMPLIR:",IF(D26&gt;=33%,"CUMPLIMIENTO DE LO PROGRAMADO"))</f>
        <v>OBSERVACION POR NO CUMPLIR:</v>
      </c>
      <c r="B28" s="833"/>
      <c r="C28" s="833"/>
      <c r="D28" s="833"/>
      <c r="E28" s="833"/>
      <c r="F28" s="833"/>
      <c r="G28" s="833"/>
      <c r="H28" s="833"/>
      <c r="I28" s="833"/>
      <c r="J28" s="833"/>
      <c r="K28" s="833"/>
      <c r="L28" s="834"/>
    </row>
    <row r="29" spans="1:12" x14ac:dyDescent="0.25">
      <c r="A29" s="841"/>
      <c r="B29" s="842"/>
      <c r="C29" s="842"/>
      <c r="D29" s="842"/>
      <c r="E29" s="842"/>
      <c r="F29" s="842"/>
      <c r="G29" s="842"/>
      <c r="H29" s="842"/>
      <c r="I29" s="842"/>
      <c r="J29" s="842"/>
      <c r="K29" s="842"/>
      <c r="L29" s="843"/>
    </row>
    <row r="30" spans="1:12" x14ac:dyDescent="0.25">
      <c r="A30" s="844"/>
      <c r="B30" s="829"/>
      <c r="C30" s="829"/>
      <c r="D30" s="829"/>
      <c r="E30" s="829"/>
      <c r="F30" s="829"/>
      <c r="G30" s="829"/>
      <c r="H30" s="829"/>
      <c r="I30" s="829"/>
      <c r="J30" s="829"/>
      <c r="K30" s="829"/>
      <c r="L30" s="845"/>
    </row>
    <row r="31" spans="1:12" x14ac:dyDescent="0.25">
      <c r="A31" s="844"/>
      <c r="B31" s="829"/>
      <c r="C31" s="829"/>
      <c r="D31" s="829"/>
      <c r="E31" s="829"/>
      <c r="F31" s="829"/>
      <c r="G31" s="829"/>
      <c r="H31" s="829"/>
      <c r="I31" s="829"/>
      <c r="J31" s="829"/>
      <c r="K31" s="829"/>
      <c r="L31" s="845"/>
    </row>
    <row r="32" spans="1:12" x14ac:dyDescent="0.25">
      <c r="A32" s="844"/>
      <c r="B32" s="829"/>
      <c r="C32" s="829"/>
      <c r="D32" s="829"/>
      <c r="E32" s="829"/>
      <c r="F32" s="829"/>
      <c r="G32" s="829"/>
      <c r="H32" s="829"/>
      <c r="I32" s="829"/>
      <c r="J32" s="829"/>
      <c r="K32" s="829"/>
      <c r="L32" s="845"/>
    </row>
    <row r="33" spans="1:12" x14ac:dyDescent="0.25">
      <c r="A33" s="844"/>
      <c r="B33" s="829"/>
      <c r="C33" s="829"/>
      <c r="D33" s="829"/>
      <c r="E33" s="829"/>
      <c r="F33" s="829"/>
      <c r="G33" s="829"/>
      <c r="H33" s="829"/>
      <c r="I33" s="829"/>
      <c r="J33" s="829"/>
      <c r="K33" s="829"/>
      <c r="L33" s="845"/>
    </row>
    <row r="34" spans="1:12" x14ac:dyDescent="0.25">
      <c r="A34" s="844"/>
      <c r="B34" s="829"/>
      <c r="C34" s="829"/>
      <c r="D34" s="829"/>
      <c r="E34" s="829"/>
      <c r="F34" s="829"/>
      <c r="G34" s="829"/>
      <c r="H34" s="829"/>
      <c r="I34" s="829"/>
      <c r="J34" s="829"/>
      <c r="K34" s="829"/>
      <c r="L34" s="845"/>
    </row>
    <row r="35" spans="1:12" x14ac:dyDescent="0.25">
      <c r="A35" s="844"/>
      <c r="B35" s="829"/>
      <c r="C35" s="829"/>
      <c r="D35" s="829"/>
      <c r="E35" s="829"/>
      <c r="F35" s="829"/>
      <c r="G35" s="829"/>
      <c r="H35" s="829"/>
      <c r="I35" s="829"/>
      <c r="J35" s="829"/>
      <c r="K35" s="829"/>
      <c r="L35" s="845"/>
    </row>
    <row r="36" spans="1:12" ht="15.75" thickBot="1" x14ac:dyDescent="0.3">
      <c r="A36" s="846"/>
      <c r="B36" s="847"/>
      <c r="C36" s="847"/>
      <c r="D36" s="847"/>
      <c r="E36" s="847"/>
      <c r="F36" s="847"/>
      <c r="G36" s="847"/>
      <c r="H36" s="847"/>
      <c r="I36" s="847"/>
      <c r="J36" s="847"/>
      <c r="K36" s="847"/>
      <c r="L36" s="848"/>
    </row>
    <row r="37" spans="1:12" ht="27.75" thickBot="1" x14ac:dyDescent="0.3">
      <c r="A37" s="851" t="s">
        <v>69</v>
      </c>
      <c r="B37" s="852"/>
      <c r="C37" s="852"/>
      <c r="D37" s="852"/>
      <c r="E37" s="852"/>
      <c r="F37" s="852"/>
      <c r="G37" s="852"/>
      <c r="H37" s="852"/>
      <c r="I37" s="852"/>
      <c r="J37" s="852"/>
      <c r="K37" s="852"/>
      <c r="L37" s="853"/>
    </row>
    <row r="38" spans="1:12" x14ac:dyDescent="0.25">
      <c r="A38" s="841"/>
      <c r="B38" s="842"/>
      <c r="C38" s="842"/>
      <c r="D38" s="842"/>
      <c r="E38" s="842"/>
      <c r="F38" s="842"/>
      <c r="G38" s="842"/>
      <c r="H38" s="842"/>
      <c r="I38" s="842"/>
      <c r="J38" s="842"/>
      <c r="K38" s="842"/>
      <c r="L38" s="843"/>
    </row>
    <row r="39" spans="1:12" x14ac:dyDescent="0.25">
      <c r="A39" s="844"/>
      <c r="B39" s="829"/>
      <c r="C39" s="829"/>
      <c r="D39" s="829"/>
      <c r="E39" s="829"/>
      <c r="F39" s="829"/>
      <c r="G39" s="829"/>
      <c r="H39" s="829"/>
      <c r="I39" s="829"/>
      <c r="J39" s="829"/>
      <c r="K39" s="829"/>
      <c r="L39" s="845"/>
    </row>
    <row r="40" spans="1:12" x14ac:dyDescent="0.25">
      <c r="A40" s="844"/>
      <c r="B40" s="829"/>
      <c r="C40" s="829"/>
      <c r="D40" s="829"/>
      <c r="E40" s="829"/>
      <c r="F40" s="829"/>
      <c r="G40" s="829"/>
      <c r="H40" s="829"/>
      <c r="I40" s="829"/>
      <c r="J40" s="829"/>
      <c r="K40" s="829"/>
      <c r="L40" s="845"/>
    </row>
    <row r="41" spans="1:12" x14ac:dyDescent="0.25">
      <c r="A41" s="844"/>
      <c r="B41" s="829"/>
      <c r="C41" s="829"/>
      <c r="D41" s="829"/>
      <c r="E41" s="829"/>
      <c r="F41" s="829"/>
      <c r="G41" s="829"/>
      <c r="H41" s="829"/>
      <c r="I41" s="829"/>
      <c r="J41" s="829"/>
      <c r="K41" s="829"/>
      <c r="L41" s="845"/>
    </row>
    <row r="42" spans="1:12" x14ac:dyDescent="0.25">
      <c r="A42" s="844"/>
      <c r="B42" s="829"/>
      <c r="C42" s="829"/>
      <c r="D42" s="829"/>
      <c r="E42" s="829"/>
      <c r="F42" s="829"/>
      <c r="G42" s="829"/>
      <c r="H42" s="829"/>
      <c r="I42" s="829"/>
      <c r="J42" s="829"/>
      <c r="K42" s="829"/>
      <c r="L42" s="845"/>
    </row>
    <row r="43" spans="1:12" x14ac:dyDescent="0.25">
      <c r="A43" s="844"/>
      <c r="B43" s="829"/>
      <c r="C43" s="829"/>
      <c r="D43" s="829"/>
      <c r="E43" s="829"/>
      <c r="F43" s="829"/>
      <c r="G43" s="829"/>
      <c r="H43" s="829"/>
      <c r="I43" s="829"/>
      <c r="J43" s="829"/>
      <c r="K43" s="829"/>
      <c r="L43" s="845"/>
    </row>
    <row r="44" spans="1:12" x14ac:dyDescent="0.25">
      <c r="A44" s="844"/>
      <c r="B44" s="829"/>
      <c r="C44" s="829"/>
      <c r="D44" s="829"/>
      <c r="E44" s="829"/>
      <c r="F44" s="829"/>
      <c r="G44" s="829"/>
      <c r="H44" s="829"/>
      <c r="I44" s="829"/>
      <c r="J44" s="829"/>
      <c r="K44" s="829"/>
      <c r="L44" s="845"/>
    </row>
    <row r="45" spans="1:12" x14ac:dyDescent="0.25">
      <c r="A45" s="844"/>
      <c r="B45" s="829"/>
      <c r="C45" s="829"/>
      <c r="D45" s="829"/>
      <c r="E45" s="829"/>
      <c r="F45" s="829"/>
      <c r="G45" s="829"/>
      <c r="H45" s="829"/>
      <c r="I45" s="829"/>
      <c r="J45" s="829"/>
      <c r="K45" s="829"/>
      <c r="L45" s="845"/>
    </row>
    <row r="46" spans="1:12" x14ac:dyDescent="0.25">
      <c r="A46" s="844"/>
      <c r="B46" s="829"/>
      <c r="C46" s="829"/>
      <c r="D46" s="829"/>
      <c r="E46" s="829"/>
      <c r="F46" s="829"/>
      <c r="G46" s="829"/>
      <c r="H46" s="829"/>
      <c r="I46" s="829"/>
      <c r="J46" s="829"/>
      <c r="K46" s="829"/>
      <c r="L46" s="845"/>
    </row>
    <row r="47" spans="1:12" x14ac:dyDescent="0.25">
      <c r="A47" s="844"/>
      <c r="B47" s="829"/>
      <c r="C47" s="829"/>
      <c r="D47" s="829"/>
      <c r="E47" s="829"/>
      <c r="F47" s="829"/>
      <c r="G47" s="829"/>
      <c r="H47" s="829"/>
      <c r="I47" s="829"/>
      <c r="J47" s="829"/>
      <c r="K47" s="829"/>
      <c r="L47" s="845"/>
    </row>
    <row r="48" spans="1:12" ht="15.75" thickBot="1" x14ac:dyDescent="0.3">
      <c r="A48" s="846"/>
      <c r="B48" s="847"/>
      <c r="C48" s="847"/>
      <c r="D48" s="847"/>
      <c r="E48" s="847"/>
      <c r="F48" s="847"/>
      <c r="G48" s="847"/>
      <c r="H48" s="847"/>
      <c r="I48" s="847"/>
      <c r="J48" s="847"/>
      <c r="K48" s="847"/>
      <c r="L48" s="848"/>
    </row>
    <row r="49" spans="1:12" ht="26.25" thickBot="1" x14ac:dyDescent="0.3">
      <c r="A49" s="854" t="s">
        <v>70</v>
      </c>
      <c r="B49" s="855"/>
      <c r="C49" s="855"/>
      <c r="D49" s="855"/>
      <c r="E49" s="855"/>
      <c r="F49" s="855"/>
      <c r="G49" s="855"/>
      <c r="H49" s="855"/>
      <c r="I49" s="855"/>
      <c r="J49" s="855"/>
      <c r="K49" s="855"/>
      <c r="L49" s="856"/>
    </row>
    <row r="50" spans="1:12" x14ac:dyDescent="0.25">
      <c r="A50" s="841"/>
      <c r="B50" s="842"/>
      <c r="C50" s="842"/>
      <c r="D50" s="842"/>
      <c r="E50" s="842"/>
      <c r="F50" s="842"/>
      <c r="G50" s="842"/>
      <c r="H50" s="842"/>
      <c r="I50" s="842"/>
      <c r="J50" s="842"/>
      <c r="K50" s="842"/>
      <c r="L50" s="843"/>
    </row>
    <row r="51" spans="1:12" x14ac:dyDescent="0.25">
      <c r="A51" s="844"/>
      <c r="B51" s="829"/>
      <c r="C51" s="829"/>
      <c r="D51" s="829"/>
      <c r="E51" s="829"/>
      <c r="F51" s="829"/>
      <c r="G51" s="829"/>
      <c r="H51" s="829"/>
      <c r="I51" s="829"/>
      <c r="J51" s="829"/>
      <c r="K51" s="829"/>
      <c r="L51" s="845"/>
    </row>
    <row r="52" spans="1:12" x14ac:dyDescent="0.25">
      <c r="A52" s="844"/>
      <c r="B52" s="829"/>
      <c r="C52" s="829"/>
      <c r="D52" s="829"/>
      <c r="E52" s="829"/>
      <c r="F52" s="829"/>
      <c r="G52" s="829"/>
      <c r="H52" s="829"/>
      <c r="I52" s="829"/>
      <c r="J52" s="829"/>
      <c r="K52" s="829"/>
      <c r="L52" s="845"/>
    </row>
    <row r="53" spans="1:12" x14ac:dyDescent="0.25">
      <c r="A53" s="844"/>
      <c r="B53" s="829"/>
      <c r="C53" s="829"/>
      <c r="D53" s="829"/>
      <c r="E53" s="829"/>
      <c r="F53" s="829"/>
      <c r="G53" s="829"/>
      <c r="H53" s="829"/>
      <c r="I53" s="829"/>
      <c r="J53" s="829"/>
      <c r="K53" s="829"/>
      <c r="L53" s="845"/>
    </row>
    <row r="54" spans="1:12" x14ac:dyDescent="0.25">
      <c r="A54" s="844"/>
      <c r="B54" s="829"/>
      <c r="C54" s="829"/>
      <c r="D54" s="829"/>
      <c r="E54" s="829"/>
      <c r="F54" s="829"/>
      <c r="G54" s="829"/>
      <c r="H54" s="829"/>
      <c r="I54" s="829"/>
      <c r="J54" s="829"/>
      <c r="K54" s="829"/>
      <c r="L54" s="845"/>
    </row>
    <row r="55" spans="1:12" x14ac:dyDescent="0.25">
      <c r="A55" s="844"/>
      <c r="B55" s="829"/>
      <c r="C55" s="829"/>
      <c r="D55" s="829"/>
      <c r="E55" s="829"/>
      <c r="F55" s="829"/>
      <c r="G55" s="829"/>
      <c r="H55" s="829"/>
      <c r="I55" s="829"/>
      <c r="J55" s="829"/>
      <c r="K55" s="829"/>
      <c r="L55" s="845"/>
    </row>
    <row r="56" spans="1:12" x14ac:dyDescent="0.25">
      <c r="A56" s="844"/>
      <c r="B56" s="829"/>
      <c r="C56" s="829"/>
      <c r="D56" s="829"/>
      <c r="E56" s="829"/>
      <c r="F56" s="829"/>
      <c r="G56" s="829"/>
      <c r="H56" s="829"/>
      <c r="I56" s="829"/>
      <c r="J56" s="829"/>
      <c r="K56" s="829"/>
      <c r="L56" s="845"/>
    </row>
    <row r="57" spans="1:12" x14ac:dyDescent="0.25">
      <c r="A57" s="844"/>
      <c r="B57" s="829"/>
      <c r="C57" s="829"/>
      <c r="D57" s="829"/>
      <c r="E57" s="829"/>
      <c r="F57" s="829"/>
      <c r="G57" s="829"/>
      <c r="H57" s="829"/>
      <c r="I57" s="829"/>
      <c r="J57" s="829"/>
      <c r="K57" s="829"/>
      <c r="L57" s="845"/>
    </row>
    <row r="58" spans="1:12" x14ac:dyDescent="0.25">
      <c r="A58" s="844"/>
      <c r="B58" s="829"/>
      <c r="C58" s="829"/>
      <c r="D58" s="829"/>
      <c r="E58" s="829"/>
      <c r="F58" s="829"/>
      <c r="G58" s="829"/>
      <c r="H58" s="829"/>
      <c r="I58" s="829"/>
      <c r="J58" s="829"/>
      <c r="K58" s="829"/>
      <c r="L58" s="845"/>
    </row>
    <row r="59" spans="1:12" ht="15.75" thickBot="1" x14ac:dyDescent="0.3">
      <c r="A59" s="846"/>
      <c r="B59" s="847"/>
      <c r="C59" s="847"/>
      <c r="D59" s="847"/>
      <c r="E59" s="847"/>
      <c r="F59" s="847"/>
      <c r="G59" s="847"/>
      <c r="H59" s="847"/>
      <c r="I59" s="847"/>
      <c r="J59" s="847"/>
      <c r="K59" s="847"/>
      <c r="L59" s="848"/>
    </row>
    <row r="60" spans="1:12" x14ac:dyDescent="0.25">
      <c r="A60" s="139"/>
      <c r="B60" s="139"/>
      <c r="C60" s="139"/>
      <c r="D60" s="139"/>
      <c r="E60" s="139"/>
      <c r="F60" s="139"/>
      <c r="G60" s="139"/>
      <c r="H60" s="139"/>
      <c r="I60" s="139"/>
      <c r="J60" s="139"/>
      <c r="K60" s="139"/>
      <c r="L60" s="139"/>
    </row>
    <row r="61" spans="1:12" x14ac:dyDescent="0.25">
      <c r="A61" s="139"/>
      <c r="B61" s="139"/>
      <c r="C61" s="139"/>
      <c r="D61" s="139"/>
      <c r="E61" s="139"/>
      <c r="F61" s="139"/>
      <c r="G61" s="139"/>
      <c r="H61" s="139"/>
      <c r="I61" s="139"/>
      <c r="J61" s="139"/>
      <c r="K61" s="139"/>
      <c r="L61" s="139"/>
    </row>
    <row r="62" spans="1:12" x14ac:dyDescent="0.25">
      <c r="A62" s="132" t="s">
        <v>156</v>
      </c>
      <c r="B62" s="132"/>
      <c r="C62" s="132"/>
      <c r="D62" s="139"/>
      <c r="E62" s="139"/>
      <c r="F62" s="139"/>
      <c r="G62" s="139"/>
      <c r="H62" s="139"/>
      <c r="I62" s="139"/>
      <c r="J62" s="139"/>
      <c r="K62" s="139"/>
      <c r="L62" s="139"/>
    </row>
    <row r="63" spans="1:12" x14ac:dyDescent="0.25">
      <c r="A63" s="132"/>
      <c r="B63" s="132"/>
      <c r="C63" s="132"/>
      <c r="D63" s="139"/>
      <c r="E63" s="139"/>
      <c r="F63" s="139"/>
      <c r="G63" s="139"/>
      <c r="H63" s="139"/>
      <c r="I63" s="139"/>
      <c r="J63" s="139"/>
      <c r="K63" s="139"/>
      <c r="L63" s="139"/>
    </row>
    <row r="64" spans="1:12" x14ac:dyDescent="0.25">
      <c r="A64" s="133" t="s">
        <v>157</v>
      </c>
      <c r="B64" s="132"/>
      <c r="C64" s="132"/>
      <c r="D64" s="139"/>
      <c r="E64" s="139"/>
      <c r="F64" s="139"/>
      <c r="G64" s="139"/>
      <c r="H64" s="139"/>
      <c r="I64" s="139"/>
      <c r="J64" s="139"/>
      <c r="K64" s="139"/>
      <c r="L64" s="139"/>
    </row>
    <row r="65" spans="1:12" x14ac:dyDescent="0.25">
      <c r="A65" s="139"/>
      <c r="B65" s="139"/>
      <c r="C65" s="139"/>
      <c r="D65" s="139"/>
      <c r="E65" s="139"/>
      <c r="F65" s="139"/>
      <c r="G65" s="139"/>
      <c r="H65" s="139"/>
      <c r="I65" s="139"/>
      <c r="J65" s="139"/>
      <c r="K65" s="139"/>
      <c r="L65" s="139"/>
    </row>
  </sheetData>
  <mergeCells count="29">
    <mergeCell ref="A15:C15"/>
    <mergeCell ref="A1:L1"/>
    <mergeCell ref="A3:L3"/>
    <mergeCell ref="A6:C6"/>
    <mergeCell ref="A7:C7"/>
    <mergeCell ref="A8:C8"/>
    <mergeCell ref="A9:C9"/>
    <mergeCell ref="A10:C10"/>
    <mergeCell ref="A11:C11"/>
    <mergeCell ref="A12:C12"/>
    <mergeCell ref="A13:C13"/>
    <mergeCell ref="A14:C14"/>
    <mergeCell ref="A28:L28"/>
    <mergeCell ref="A16:C16"/>
    <mergeCell ref="A17:C17"/>
    <mergeCell ref="A18:C18"/>
    <mergeCell ref="A19:C19"/>
    <mergeCell ref="A20:C20"/>
    <mergeCell ref="A21:C21"/>
    <mergeCell ref="A22:C22"/>
    <mergeCell ref="A23:C23"/>
    <mergeCell ref="A24:C24"/>
    <mergeCell ref="A25:C25"/>
    <mergeCell ref="A26:C26"/>
    <mergeCell ref="A29:L36"/>
    <mergeCell ref="A37:L37"/>
    <mergeCell ref="A38:L48"/>
    <mergeCell ref="A49:L49"/>
    <mergeCell ref="A50:L59"/>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CUMPLIMIENTO DE LO PROGRAMADO" id="{C2B2BF39-E5E9-4D18-B46E-33357E0C30BA}">
            <xm:f>NOT(ISERROR(SEARCH("CUMPLIMIENTO DE LO PROGRAMADO",'PRIMER AVANCE'!A6)))</xm:f>
            <x14:dxf>
              <font>
                <color theme="0"/>
              </font>
              <fill>
                <patternFill>
                  <bgColor theme="0"/>
                </patternFill>
              </fill>
              <border>
                <left/>
                <right/>
                <top/>
                <bottom/>
                <vertical/>
                <horizontal/>
              </border>
            </x14:dxf>
          </x14:cfRule>
          <x14:cfRule type="containsText" priority="2" operator="containsText" text="OBSERVACION POR NO CUMPLIR:" id="{E05EC383-C10F-4997-BF13-2F13DCE8401A}">
            <xm:f>NOT(ISERROR(SEARCH("OBSERVACION POR NO CUMPLIR:",'PRIMER AVANCE'!A6)))</xm:f>
            <x14: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x14:dxf>
          </x14:cfRule>
          <xm:sqref>G6:J6 A28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Q36"/>
  <sheetViews>
    <sheetView showGridLines="0" tabSelected="1" zoomScale="55" zoomScaleNormal="55" workbookViewId="0">
      <selection activeCell="B34" sqref="B34:P34"/>
    </sheetView>
  </sheetViews>
  <sheetFormatPr baseColWidth="10" defaultRowHeight="15" x14ac:dyDescent="0.25"/>
  <cols>
    <col min="2" max="2" width="38.7109375" customWidth="1"/>
    <col min="3" max="3" width="37.42578125" customWidth="1"/>
    <col min="4" max="4" width="31.85546875" customWidth="1"/>
    <col min="5" max="5" width="30.5703125" customWidth="1"/>
    <col min="6" max="6" width="23.28515625" customWidth="1"/>
    <col min="7" max="7" width="10.28515625" style="12" customWidth="1"/>
    <col min="8" max="8" width="14.7109375" style="28" customWidth="1"/>
    <col min="9" max="9" width="15.42578125" customWidth="1"/>
    <col min="10" max="10" width="15.7109375" style="28" customWidth="1"/>
    <col min="11" max="11" width="15.7109375" customWidth="1"/>
    <col min="12" max="12" width="17" style="28" customWidth="1"/>
    <col min="13" max="13" width="15" customWidth="1"/>
    <col min="14" max="14" width="15.5703125" customWidth="1"/>
    <col min="15" max="15" width="15.42578125" style="28" customWidth="1"/>
    <col min="16" max="16" width="18" customWidth="1"/>
  </cols>
  <sheetData>
    <row r="1" spans="1:17" ht="57.75" customHeight="1" thickBot="1" x14ac:dyDescent="0.3">
      <c r="A1" s="928"/>
      <c r="B1" s="929"/>
      <c r="C1" s="939" t="s">
        <v>0</v>
      </c>
      <c r="D1" s="940"/>
      <c r="E1" s="940"/>
      <c r="F1" s="940"/>
      <c r="G1" s="940"/>
      <c r="H1" s="940"/>
      <c r="I1" s="940"/>
      <c r="J1" s="940"/>
      <c r="K1" s="940"/>
      <c r="L1" s="940"/>
      <c r="M1" s="940"/>
      <c r="N1" s="941"/>
      <c r="O1" s="54" t="s">
        <v>1</v>
      </c>
      <c r="P1" s="55" t="s">
        <v>117</v>
      </c>
      <c r="Q1" s="7"/>
    </row>
    <row r="2" spans="1:17" ht="57" customHeight="1" thickBot="1" x14ac:dyDescent="0.3">
      <c r="A2" s="930"/>
      <c r="B2" s="931"/>
      <c r="C2" s="942" t="s">
        <v>2</v>
      </c>
      <c r="D2" s="943"/>
      <c r="E2" s="943"/>
      <c r="F2" s="943"/>
      <c r="G2" s="943"/>
      <c r="H2" s="943"/>
      <c r="I2" s="943"/>
      <c r="J2" s="943"/>
      <c r="K2" s="943"/>
      <c r="L2" s="943"/>
      <c r="M2" s="943"/>
      <c r="N2" s="944"/>
      <c r="O2" s="54" t="s">
        <v>3</v>
      </c>
      <c r="P2" s="55">
        <v>1</v>
      </c>
      <c r="Q2" s="8"/>
    </row>
    <row r="3" spans="1:17" ht="15.75" thickBot="1" x14ac:dyDescent="0.3">
      <c r="Q3" s="9"/>
    </row>
    <row r="4" spans="1:17" ht="41.25" customHeight="1" thickBot="1" x14ac:dyDescent="0.3">
      <c r="B4" s="34" t="s">
        <v>4</v>
      </c>
      <c r="C4" s="35" t="s">
        <v>5</v>
      </c>
      <c r="D4" s="36" t="s">
        <v>6</v>
      </c>
      <c r="E4" s="37" t="s">
        <v>141</v>
      </c>
      <c r="F4" s="38" t="s">
        <v>7</v>
      </c>
      <c r="G4" s="39" t="s">
        <v>78</v>
      </c>
      <c r="H4" s="32" t="s">
        <v>8</v>
      </c>
      <c r="I4" s="104" t="s">
        <v>57</v>
      </c>
      <c r="J4" s="30" t="s">
        <v>9</v>
      </c>
      <c r="K4" s="104" t="s">
        <v>58</v>
      </c>
      <c r="L4" s="30" t="s">
        <v>10</v>
      </c>
      <c r="M4" s="104" t="s">
        <v>59</v>
      </c>
      <c r="N4" s="104" t="s">
        <v>142</v>
      </c>
      <c r="O4" s="30" t="s">
        <v>11</v>
      </c>
      <c r="P4" s="40" t="s">
        <v>12</v>
      </c>
    </row>
    <row r="5" spans="1:17" ht="135.75" customHeight="1" thickBot="1" x14ac:dyDescent="0.3">
      <c r="A5" s="920" t="s">
        <v>60</v>
      </c>
      <c r="B5" s="44" t="s">
        <v>13</v>
      </c>
      <c r="C5" s="57" t="s">
        <v>14</v>
      </c>
      <c r="D5" s="50" t="s">
        <v>123</v>
      </c>
      <c r="E5" s="51" t="s">
        <v>75</v>
      </c>
      <c r="F5" s="44" t="s">
        <v>15</v>
      </c>
      <c r="G5" s="75">
        <v>0.1</v>
      </c>
      <c r="H5" s="922">
        <v>43861</v>
      </c>
      <c r="I5" s="107">
        <v>0</v>
      </c>
      <c r="J5" s="925">
        <v>43951</v>
      </c>
      <c r="K5" s="113">
        <v>0</v>
      </c>
      <c r="L5" s="925">
        <v>44073</v>
      </c>
      <c r="M5" s="120">
        <v>0</v>
      </c>
      <c r="N5" s="64">
        <f>I5+K5+M5</f>
        <v>0</v>
      </c>
      <c r="O5" s="879">
        <v>44185</v>
      </c>
      <c r="P5" s="882">
        <v>44196</v>
      </c>
    </row>
    <row r="6" spans="1:17" ht="147.75" customHeight="1" thickBot="1" x14ac:dyDescent="0.3">
      <c r="A6" s="921"/>
      <c r="B6" s="46" t="s">
        <v>16</v>
      </c>
      <c r="C6" s="99" t="s">
        <v>14</v>
      </c>
      <c r="D6" s="60" t="s">
        <v>124</v>
      </c>
      <c r="E6" s="58" t="s">
        <v>76</v>
      </c>
      <c r="F6" s="46" t="s">
        <v>17</v>
      </c>
      <c r="G6" s="83">
        <v>0.1</v>
      </c>
      <c r="H6" s="923"/>
      <c r="I6" s="108">
        <v>0</v>
      </c>
      <c r="J6" s="926"/>
      <c r="K6" s="114">
        <v>0</v>
      </c>
      <c r="L6" s="926"/>
      <c r="M6" s="95">
        <v>0</v>
      </c>
      <c r="N6" s="98">
        <f>I6+K6+M6</f>
        <v>0</v>
      </c>
      <c r="O6" s="880"/>
      <c r="P6" s="883"/>
    </row>
    <row r="7" spans="1:17" ht="99" x14ac:dyDescent="0.25">
      <c r="A7" s="921"/>
      <c r="B7" s="934" t="s">
        <v>118</v>
      </c>
      <c r="C7" s="932" t="s">
        <v>18</v>
      </c>
      <c r="D7" s="41" t="s">
        <v>119</v>
      </c>
      <c r="E7" s="42" t="s">
        <v>115</v>
      </c>
      <c r="F7" s="906" t="s">
        <v>19</v>
      </c>
      <c r="G7" s="84">
        <v>0.05</v>
      </c>
      <c r="H7" s="923"/>
      <c r="I7" s="108">
        <v>0</v>
      </c>
      <c r="J7" s="926"/>
      <c r="K7" s="114">
        <v>0</v>
      </c>
      <c r="L7" s="926"/>
      <c r="M7" s="95">
        <v>0</v>
      </c>
      <c r="N7" s="885">
        <f>(I7+I8)+(K7+K8)+(M7+M8)</f>
        <v>0</v>
      </c>
      <c r="O7" s="880"/>
      <c r="P7" s="883"/>
    </row>
    <row r="8" spans="1:17" ht="83.25" thickBot="1" x14ac:dyDescent="0.3">
      <c r="A8" s="921"/>
      <c r="B8" s="937"/>
      <c r="C8" s="938"/>
      <c r="D8" s="47" t="s">
        <v>114</v>
      </c>
      <c r="E8" s="48" t="s">
        <v>116</v>
      </c>
      <c r="F8" s="936"/>
      <c r="G8" s="85">
        <v>0.05</v>
      </c>
      <c r="H8" s="923"/>
      <c r="I8" s="108">
        <v>0</v>
      </c>
      <c r="J8" s="926"/>
      <c r="K8" s="114">
        <v>0</v>
      </c>
      <c r="L8" s="926"/>
      <c r="M8" s="95">
        <v>0</v>
      </c>
      <c r="N8" s="887"/>
      <c r="O8" s="880"/>
      <c r="P8" s="883"/>
    </row>
    <row r="9" spans="1:17" ht="78.75" customHeight="1" x14ac:dyDescent="0.25">
      <c r="A9" s="921"/>
      <c r="B9" s="934" t="s">
        <v>20</v>
      </c>
      <c r="C9" s="932" t="s">
        <v>18</v>
      </c>
      <c r="D9" s="62" t="s">
        <v>120</v>
      </c>
      <c r="E9" s="42" t="s">
        <v>122</v>
      </c>
      <c r="F9" s="906" t="s">
        <v>21</v>
      </c>
      <c r="G9" s="84">
        <v>0.05</v>
      </c>
      <c r="H9" s="923"/>
      <c r="I9" s="108">
        <v>0</v>
      </c>
      <c r="J9" s="926"/>
      <c r="K9" s="94">
        <v>0</v>
      </c>
      <c r="L9" s="926"/>
      <c r="M9" s="95">
        <v>0</v>
      </c>
      <c r="N9" s="885">
        <f>(I9+I10)+(K9+K10)+(M9+M10)</f>
        <v>0</v>
      </c>
      <c r="O9" s="880"/>
      <c r="P9" s="883"/>
    </row>
    <row r="10" spans="1:17" ht="74.25" customHeight="1" thickBot="1" x14ac:dyDescent="0.3">
      <c r="A10" s="921"/>
      <c r="B10" s="935"/>
      <c r="C10" s="933"/>
      <c r="D10" s="59" t="s">
        <v>150</v>
      </c>
      <c r="E10" s="92" t="s">
        <v>121</v>
      </c>
      <c r="F10" s="908"/>
      <c r="G10" s="86">
        <v>0.05</v>
      </c>
      <c r="H10" s="923"/>
      <c r="I10" s="108">
        <v>0</v>
      </c>
      <c r="J10" s="926"/>
      <c r="K10" s="94">
        <v>0</v>
      </c>
      <c r="L10" s="926"/>
      <c r="M10" s="95">
        <v>0</v>
      </c>
      <c r="N10" s="887"/>
      <c r="O10" s="880"/>
      <c r="P10" s="883"/>
    </row>
    <row r="11" spans="1:17" ht="132.75" customHeight="1" thickBot="1" x14ac:dyDescent="0.3">
      <c r="A11" s="921"/>
      <c r="B11" s="97" t="s">
        <v>138</v>
      </c>
      <c r="C11" s="99" t="s">
        <v>18</v>
      </c>
      <c r="D11" s="100" t="s">
        <v>139</v>
      </c>
      <c r="E11" s="102" t="s">
        <v>22</v>
      </c>
      <c r="F11" s="101" t="s">
        <v>23</v>
      </c>
      <c r="G11" s="83">
        <v>0.1</v>
      </c>
      <c r="H11" s="923"/>
      <c r="I11" s="109">
        <v>0</v>
      </c>
      <c r="J11" s="926"/>
      <c r="K11" s="68">
        <v>0</v>
      </c>
      <c r="L11" s="926"/>
      <c r="M11" s="119">
        <v>0</v>
      </c>
      <c r="N11" s="105">
        <f>I11+K11+M11</f>
        <v>0</v>
      </c>
      <c r="O11" s="880"/>
      <c r="P11" s="883"/>
    </row>
    <row r="12" spans="1:17" ht="110.25" customHeight="1" thickBot="1" x14ac:dyDescent="0.3">
      <c r="A12" s="903" t="s">
        <v>61</v>
      </c>
      <c r="B12" s="44" t="s">
        <v>24</v>
      </c>
      <c r="C12" s="49" t="s">
        <v>25</v>
      </c>
      <c r="D12" s="50" t="s">
        <v>103</v>
      </c>
      <c r="E12" s="51" t="s">
        <v>26</v>
      </c>
      <c r="F12" s="44" t="s">
        <v>27</v>
      </c>
      <c r="G12" s="75">
        <v>0.04</v>
      </c>
      <c r="H12" s="922">
        <v>43861</v>
      </c>
      <c r="I12" s="107">
        <v>0</v>
      </c>
      <c r="J12" s="925">
        <v>43951</v>
      </c>
      <c r="K12" s="113">
        <v>0</v>
      </c>
      <c r="L12" s="925">
        <v>44073</v>
      </c>
      <c r="M12" s="120">
        <v>0</v>
      </c>
      <c r="N12" s="64">
        <f>I12+K12+M12</f>
        <v>0</v>
      </c>
      <c r="O12" s="879">
        <v>44185</v>
      </c>
      <c r="P12" s="882">
        <v>44196</v>
      </c>
    </row>
    <row r="13" spans="1:17" ht="153" customHeight="1" thickBot="1" x14ac:dyDescent="0.3">
      <c r="A13" s="904"/>
      <c r="B13" s="43" t="s">
        <v>140</v>
      </c>
      <c r="C13" s="72" t="s">
        <v>18</v>
      </c>
      <c r="D13" s="50" t="s">
        <v>104</v>
      </c>
      <c r="E13" s="51" t="s">
        <v>28</v>
      </c>
      <c r="F13" s="44" t="s">
        <v>29</v>
      </c>
      <c r="G13" s="75">
        <v>0.03</v>
      </c>
      <c r="H13" s="923"/>
      <c r="I13" s="108">
        <v>0</v>
      </c>
      <c r="J13" s="926"/>
      <c r="K13" s="114">
        <v>0</v>
      </c>
      <c r="L13" s="926"/>
      <c r="M13" s="95">
        <v>0</v>
      </c>
      <c r="N13" s="98">
        <f>I13+K13+M13</f>
        <v>0</v>
      </c>
      <c r="O13" s="880"/>
      <c r="P13" s="883"/>
    </row>
    <row r="14" spans="1:17" ht="96" customHeight="1" x14ac:dyDescent="0.25">
      <c r="A14" s="904"/>
      <c r="B14" s="897" t="s">
        <v>30</v>
      </c>
      <c r="C14" s="900" t="s">
        <v>31</v>
      </c>
      <c r="D14" s="62" t="s">
        <v>131</v>
      </c>
      <c r="E14" s="79" t="s">
        <v>136</v>
      </c>
      <c r="F14" s="906" t="s">
        <v>32</v>
      </c>
      <c r="G14" s="84">
        <v>1.2E-2</v>
      </c>
      <c r="H14" s="923"/>
      <c r="I14" s="108">
        <v>0</v>
      </c>
      <c r="J14" s="926"/>
      <c r="K14" s="114">
        <v>0</v>
      </c>
      <c r="L14" s="926"/>
      <c r="M14" s="95">
        <v>0</v>
      </c>
      <c r="N14" s="885">
        <f>(I14+I15+I16+I17+I18)+(K14+K15+K16+K17+K18)+(M14+M15+M16+M17+M18)</f>
        <v>0</v>
      </c>
      <c r="O14" s="880"/>
      <c r="P14" s="883"/>
    </row>
    <row r="15" spans="1:17" ht="93.75" customHeight="1" x14ac:dyDescent="0.25">
      <c r="A15" s="904"/>
      <c r="B15" s="898"/>
      <c r="C15" s="901"/>
      <c r="D15" s="53" t="s">
        <v>149</v>
      </c>
      <c r="E15" s="45" t="s">
        <v>132</v>
      </c>
      <c r="F15" s="907"/>
      <c r="G15" s="87">
        <v>1.2E-2</v>
      </c>
      <c r="H15" s="923"/>
      <c r="I15" s="109">
        <v>0</v>
      </c>
      <c r="J15" s="926"/>
      <c r="K15" s="115">
        <v>0</v>
      </c>
      <c r="L15" s="926"/>
      <c r="M15" s="119">
        <v>0</v>
      </c>
      <c r="N15" s="886"/>
      <c r="O15" s="880"/>
      <c r="P15" s="883"/>
    </row>
    <row r="16" spans="1:17" ht="99" customHeight="1" x14ac:dyDescent="0.25">
      <c r="A16" s="904"/>
      <c r="B16" s="898"/>
      <c r="C16" s="901"/>
      <c r="D16" s="53" t="s">
        <v>148</v>
      </c>
      <c r="E16" s="45" t="s">
        <v>133</v>
      </c>
      <c r="F16" s="907"/>
      <c r="G16" s="87">
        <v>1.2E-2</v>
      </c>
      <c r="H16" s="923"/>
      <c r="I16" s="109">
        <v>0</v>
      </c>
      <c r="J16" s="926"/>
      <c r="K16" s="115">
        <v>0</v>
      </c>
      <c r="L16" s="926"/>
      <c r="M16" s="119">
        <v>0</v>
      </c>
      <c r="N16" s="886"/>
      <c r="O16" s="880"/>
      <c r="P16" s="883"/>
    </row>
    <row r="17" spans="1:16" ht="93" customHeight="1" x14ac:dyDescent="0.25">
      <c r="A17" s="904"/>
      <c r="B17" s="898"/>
      <c r="C17" s="901"/>
      <c r="D17" s="53" t="s">
        <v>147</v>
      </c>
      <c r="E17" s="45" t="s">
        <v>134</v>
      </c>
      <c r="F17" s="907"/>
      <c r="G17" s="87">
        <v>1.2E-2</v>
      </c>
      <c r="H17" s="923"/>
      <c r="I17" s="109">
        <v>0</v>
      </c>
      <c r="J17" s="926"/>
      <c r="K17" s="115">
        <v>0</v>
      </c>
      <c r="L17" s="926"/>
      <c r="M17" s="119">
        <v>0</v>
      </c>
      <c r="N17" s="886"/>
      <c r="O17" s="880"/>
      <c r="P17" s="883"/>
    </row>
    <row r="18" spans="1:16" ht="104.25" customHeight="1" thickBot="1" x14ac:dyDescent="0.3">
      <c r="A18" s="905"/>
      <c r="B18" s="899"/>
      <c r="C18" s="902"/>
      <c r="D18" s="59" t="s">
        <v>146</v>
      </c>
      <c r="E18" s="80" t="s">
        <v>135</v>
      </c>
      <c r="F18" s="908"/>
      <c r="G18" s="86">
        <v>1.2E-2</v>
      </c>
      <c r="H18" s="924"/>
      <c r="I18" s="109">
        <v>0</v>
      </c>
      <c r="J18" s="927"/>
      <c r="K18" s="115">
        <v>0</v>
      </c>
      <c r="L18" s="927"/>
      <c r="M18" s="119">
        <v>0</v>
      </c>
      <c r="N18" s="887"/>
      <c r="O18" s="881"/>
      <c r="P18" s="884"/>
    </row>
    <row r="19" spans="1:16" ht="133.5" customHeight="1" thickBot="1" x14ac:dyDescent="0.3">
      <c r="A19" s="894" t="s">
        <v>62</v>
      </c>
      <c r="B19" s="44" t="s">
        <v>33</v>
      </c>
      <c r="C19" s="73" t="s">
        <v>34</v>
      </c>
      <c r="D19" s="74" t="s">
        <v>105</v>
      </c>
      <c r="E19" s="93" t="s">
        <v>35</v>
      </c>
      <c r="F19" s="44" t="s">
        <v>36</v>
      </c>
      <c r="G19" s="75">
        <v>0.04</v>
      </c>
      <c r="H19" s="922">
        <v>43861</v>
      </c>
      <c r="I19" s="110">
        <v>0</v>
      </c>
      <c r="J19" s="925">
        <v>43951</v>
      </c>
      <c r="K19" s="116">
        <v>0</v>
      </c>
      <c r="L19" s="925">
        <v>44073</v>
      </c>
      <c r="M19" s="121">
        <v>0</v>
      </c>
      <c r="N19" s="64">
        <f t="shared" ref="N19:N24" si="0">I19+K19+M19</f>
        <v>0</v>
      </c>
      <c r="O19" s="879">
        <v>44185</v>
      </c>
      <c r="P19" s="882">
        <v>44196</v>
      </c>
    </row>
    <row r="20" spans="1:16" ht="124.5" customHeight="1" thickBot="1" x14ac:dyDescent="0.3">
      <c r="A20" s="895"/>
      <c r="B20" s="44" t="s">
        <v>37</v>
      </c>
      <c r="C20" s="73" t="s">
        <v>25</v>
      </c>
      <c r="D20" s="74" t="s">
        <v>106</v>
      </c>
      <c r="E20" s="93" t="s">
        <v>38</v>
      </c>
      <c r="F20" s="44" t="s">
        <v>39</v>
      </c>
      <c r="G20" s="75">
        <v>0.03</v>
      </c>
      <c r="H20" s="923"/>
      <c r="I20" s="108">
        <v>0</v>
      </c>
      <c r="J20" s="926"/>
      <c r="K20" s="114">
        <v>0</v>
      </c>
      <c r="L20" s="926"/>
      <c r="M20" s="95">
        <v>0</v>
      </c>
      <c r="N20" s="98">
        <f t="shared" si="0"/>
        <v>0</v>
      </c>
      <c r="O20" s="880"/>
      <c r="P20" s="883"/>
    </row>
    <row r="21" spans="1:16" ht="124.5" customHeight="1" thickBot="1" x14ac:dyDescent="0.3">
      <c r="A21" s="895"/>
      <c r="B21" s="44" t="s">
        <v>40</v>
      </c>
      <c r="C21" s="73" t="s">
        <v>41</v>
      </c>
      <c r="D21" s="74" t="s">
        <v>108</v>
      </c>
      <c r="E21" s="93" t="s">
        <v>42</v>
      </c>
      <c r="F21" s="44" t="s">
        <v>39</v>
      </c>
      <c r="G21" s="75">
        <v>0.03</v>
      </c>
      <c r="H21" s="923"/>
      <c r="I21" s="111">
        <v>0</v>
      </c>
      <c r="J21" s="926"/>
      <c r="K21" s="117">
        <v>0</v>
      </c>
      <c r="L21" s="926"/>
      <c r="M21" s="122">
        <v>0</v>
      </c>
      <c r="N21" s="98">
        <f t="shared" si="0"/>
        <v>0</v>
      </c>
      <c r="O21" s="880"/>
      <c r="P21" s="883"/>
    </row>
    <row r="22" spans="1:16" ht="91.5" customHeight="1" thickBot="1" x14ac:dyDescent="0.3">
      <c r="A22" s="895"/>
      <c r="B22" s="44" t="s">
        <v>102</v>
      </c>
      <c r="C22" s="73" t="s">
        <v>25</v>
      </c>
      <c r="D22" s="74" t="s">
        <v>113</v>
      </c>
      <c r="E22" s="93" t="s">
        <v>38</v>
      </c>
      <c r="F22" s="44" t="s">
        <v>834</v>
      </c>
      <c r="G22" s="75">
        <v>0.02</v>
      </c>
      <c r="H22" s="923"/>
      <c r="I22" s="111">
        <v>0</v>
      </c>
      <c r="J22" s="926"/>
      <c r="K22" s="117">
        <v>0</v>
      </c>
      <c r="L22" s="926"/>
      <c r="M22" s="122">
        <v>0</v>
      </c>
      <c r="N22" s="98">
        <f t="shared" si="0"/>
        <v>0</v>
      </c>
      <c r="O22" s="880"/>
      <c r="P22" s="883"/>
    </row>
    <row r="23" spans="1:16" ht="94.5" customHeight="1" thickBot="1" x14ac:dyDescent="0.3">
      <c r="A23" s="895"/>
      <c r="B23" s="44" t="s">
        <v>73</v>
      </c>
      <c r="C23" s="73" t="s">
        <v>25</v>
      </c>
      <c r="D23" s="74" t="s">
        <v>107</v>
      </c>
      <c r="E23" s="93" t="s">
        <v>74</v>
      </c>
      <c r="F23" s="44" t="s">
        <v>77</v>
      </c>
      <c r="G23" s="75">
        <v>0.02</v>
      </c>
      <c r="H23" s="923"/>
      <c r="I23" s="111">
        <v>0</v>
      </c>
      <c r="J23" s="926"/>
      <c r="K23" s="117">
        <v>0</v>
      </c>
      <c r="L23" s="926"/>
      <c r="M23" s="122">
        <v>0</v>
      </c>
      <c r="N23" s="98">
        <f t="shared" si="0"/>
        <v>0</v>
      </c>
      <c r="O23" s="880"/>
      <c r="P23" s="883"/>
    </row>
    <row r="24" spans="1:16" ht="88.5" customHeight="1" thickBot="1" x14ac:dyDescent="0.3">
      <c r="A24" s="895"/>
      <c r="B24" s="44" t="s">
        <v>43</v>
      </c>
      <c r="C24" s="73" t="s">
        <v>25</v>
      </c>
      <c r="D24" s="74" t="s">
        <v>109</v>
      </c>
      <c r="E24" s="93" t="s">
        <v>44</v>
      </c>
      <c r="F24" s="44" t="s">
        <v>45</v>
      </c>
      <c r="G24" s="75">
        <v>0.04</v>
      </c>
      <c r="H24" s="923"/>
      <c r="I24" s="108">
        <v>0</v>
      </c>
      <c r="J24" s="926"/>
      <c r="K24" s="114">
        <v>0</v>
      </c>
      <c r="L24" s="926"/>
      <c r="M24" s="95">
        <v>0</v>
      </c>
      <c r="N24" s="98">
        <f t="shared" si="0"/>
        <v>0</v>
      </c>
      <c r="O24" s="880"/>
      <c r="P24" s="883"/>
    </row>
    <row r="25" spans="1:16" ht="109.5" customHeight="1" x14ac:dyDescent="0.25">
      <c r="A25" s="895"/>
      <c r="B25" s="897" t="s">
        <v>161</v>
      </c>
      <c r="C25" s="915" t="s">
        <v>46</v>
      </c>
      <c r="D25" s="41" t="s">
        <v>137</v>
      </c>
      <c r="E25" s="76" t="s">
        <v>152</v>
      </c>
      <c r="F25" s="897" t="s">
        <v>47</v>
      </c>
      <c r="G25" s="918">
        <v>0.03</v>
      </c>
      <c r="H25" s="923"/>
      <c r="I25" s="108">
        <v>0</v>
      </c>
      <c r="J25" s="926"/>
      <c r="K25" s="114">
        <v>0</v>
      </c>
      <c r="L25" s="926"/>
      <c r="M25" s="95">
        <v>0</v>
      </c>
      <c r="N25" s="885">
        <f>(I25+I26)+(K25+K26)+(M25+M26)</f>
        <v>0</v>
      </c>
      <c r="O25" s="880"/>
      <c r="P25" s="883"/>
    </row>
    <row r="26" spans="1:16" ht="119.25" customHeight="1" thickBot="1" x14ac:dyDescent="0.3">
      <c r="A26" s="895"/>
      <c r="B26" s="899"/>
      <c r="C26" s="917"/>
      <c r="D26" s="77" t="s">
        <v>145</v>
      </c>
      <c r="E26" s="78" t="s">
        <v>151</v>
      </c>
      <c r="F26" s="899"/>
      <c r="G26" s="919"/>
      <c r="H26" s="923"/>
      <c r="I26" s="108">
        <v>0</v>
      </c>
      <c r="J26" s="926"/>
      <c r="K26" s="114">
        <v>0</v>
      </c>
      <c r="L26" s="926"/>
      <c r="M26" s="95">
        <v>0</v>
      </c>
      <c r="N26" s="887"/>
      <c r="O26" s="880"/>
      <c r="P26" s="883"/>
    </row>
    <row r="27" spans="1:16" ht="117.75" customHeight="1" thickBot="1" x14ac:dyDescent="0.3">
      <c r="A27" s="895"/>
      <c r="B27" s="44" t="s">
        <v>160</v>
      </c>
      <c r="C27" s="57" t="s">
        <v>41</v>
      </c>
      <c r="D27" s="50" t="s">
        <v>110</v>
      </c>
      <c r="E27" s="51" t="s">
        <v>153</v>
      </c>
      <c r="F27" s="44" t="s">
        <v>48</v>
      </c>
      <c r="G27" s="75">
        <v>0.03</v>
      </c>
      <c r="H27" s="923"/>
      <c r="I27" s="108">
        <v>0</v>
      </c>
      <c r="J27" s="926"/>
      <c r="K27" s="114">
        <v>0</v>
      </c>
      <c r="L27" s="926"/>
      <c r="M27" s="95">
        <v>0</v>
      </c>
      <c r="N27" s="64">
        <f>I27+K27+M27</f>
        <v>0</v>
      </c>
      <c r="O27" s="880"/>
      <c r="P27" s="883"/>
    </row>
    <row r="28" spans="1:16" ht="115.5" x14ac:dyDescent="0.25">
      <c r="A28" s="895"/>
      <c r="B28" s="897" t="s">
        <v>162</v>
      </c>
      <c r="C28" s="915" t="s">
        <v>25</v>
      </c>
      <c r="D28" s="41" t="s">
        <v>125</v>
      </c>
      <c r="E28" s="79" t="s">
        <v>128</v>
      </c>
      <c r="F28" s="897" t="s">
        <v>49</v>
      </c>
      <c r="G28" s="88">
        <v>1.7999999999999999E-2</v>
      </c>
      <c r="H28" s="923"/>
      <c r="I28" s="108">
        <v>0</v>
      </c>
      <c r="J28" s="926"/>
      <c r="K28" s="114">
        <v>0</v>
      </c>
      <c r="L28" s="926"/>
      <c r="M28" s="95">
        <v>0</v>
      </c>
      <c r="N28" s="885">
        <f>(I28+I29+I30)+(K28+K29+K30)+(M28+M29+M30)</f>
        <v>0</v>
      </c>
      <c r="O28" s="880"/>
      <c r="P28" s="883"/>
    </row>
    <row r="29" spans="1:16" ht="63.75" customHeight="1" x14ac:dyDescent="0.25">
      <c r="A29" s="895"/>
      <c r="B29" s="898"/>
      <c r="C29" s="916"/>
      <c r="D29" s="47" t="s">
        <v>144</v>
      </c>
      <c r="E29" s="56" t="s">
        <v>126</v>
      </c>
      <c r="F29" s="898"/>
      <c r="G29" s="89">
        <v>1.6E-2</v>
      </c>
      <c r="H29" s="923"/>
      <c r="I29" s="109">
        <v>0</v>
      </c>
      <c r="J29" s="926"/>
      <c r="K29" s="115">
        <v>0</v>
      </c>
      <c r="L29" s="926"/>
      <c r="M29" s="119">
        <v>0</v>
      </c>
      <c r="N29" s="886"/>
      <c r="O29" s="880"/>
      <c r="P29" s="883"/>
    </row>
    <row r="30" spans="1:16" ht="63.75" customHeight="1" thickBot="1" x14ac:dyDescent="0.3">
      <c r="A30" s="895"/>
      <c r="B30" s="899"/>
      <c r="C30" s="917"/>
      <c r="D30" s="61" t="s">
        <v>143</v>
      </c>
      <c r="E30" s="80" t="s">
        <v>127</v>
      </c>
      <c r="F30" s="899"/>
      <c r="G30" s="90">
        <v>1.6E-2</v>
      </c>
      <c r="H30" s="923"/>
      <c r="I30" s="109">
        <v>0</v>
      </c>
      <c r="J30" s="926"/>
      <c r="K30" s="115">
        <v>0</v>
      </c>
      <c r="L30" s="926"/>
      <c r="M30" s="119">
        <v>0</v>
      </c>
      <c r="N30" s="887"/>
      <c r="O30" s="880"/>
      <c r="P30" s="883"/>
    </row>
    <row r="31" spans="1:16" ht="134.25" customHeight="1" thickBot="1" x14ac:dyDescent="0.3">
      <c r="A31" s="896"/>
      <c r="B31" s="44" t="s">
        <v>50</v>
      </c>
      <c r="C31" s="57" t="s">
        <v>25</v>
      </c>
      <c r="D31" s="50" t="s">
        <v>111</v>
      </c>
      <c r="E31" s="51" t="s">
        <v>51</v>
      </c>
      <c r="F31" s="44" t="s">
        <v>52</v>
      </c>
      <c r="G31" s="75">
        <v>0.05</v>
      </c>
      <c r="H31" s="924"/>
      <c r="I31" s="109">
        <v>0</v>
      </c>
      <c r="J31" s="927"/>
      <c r="K31" s="115">
        <v>0</v>
      </c>
      <c r="L31" s="927"/>
      <c r="M31" s="119">
        <v>0</v>
      </c>
      <c r="N31" s="64">
        <f>I31+K31+M31</f>
        <v>0</v>
      </c>
      <c r="O31" s="881"/>
      <c r="P31" s="884"/>
    </row>
    <row r="32" spans="1:16" ht="167.25" customHeight="1" thickBot="1" x14ac:dyDescent="0.3">
      <c r="A32" s="96" t="s">
        <v>67</v>
      </c>
      <c r="B32" s="44" t="s">
        <v>53</v>
      </c>
      <c r="C32" s="49" t="s">
        <v>54</v>
      </c>
      <c r="D32" s="50" t="s">
        <v>112</v>
      </c>
      <c r="E32" s="51" t="s">
        <v>55</v>
      </c>
      <c r="F32" s="44" t="s">
        <v>56</v>
      </c>
      <c r="G32" s="75">
        <v>0.03</v>
      </c>
      <c r="H32" s="81">
        <v>43861</v>
      </c>
      <c r="I32" s="112">
        <v>0</v>
      </c>
      <c r="J32" s="66">
        <v>43951</v>
      </c>
      <c r="K32" s="118">
        <v>0</v>
      </c>
      <c r="L32" s="70">
        <v>43951</v>
      </c>
      <c r="M32" s="123">
        <v>0</v>
      </c>
      <c r="N32" s="98">
        <f>I32+K32+M32</f>
        <v>0</v>
      </c>
      <c r="O32" s="31">
        <v>44185</v>
      </c>
      <c r="P32" s="52">
        <v>44196</v>
      </c>
    </row>
    <row r="33" spans="2:16" ht="47.25" customHeight="1" thickBot="1" x14ac:dyDescent="0.3">
      <c r="B33" s="909" t="s">
        <v>79</v>
      </c>
      <c r="C33" s="910"/>
      <c r="D33" s="910"/>
      <c r="E33" s="910"/>
      <c r="F33" s="911"/>
      <c r="G33" s="91">
        <f>SUM(G5:G32)</f>
        <v>1.0000000000000004</v>
      </c>
      <c r="H33" s="82">
        <v>43861</v>
      </c>
      <c r="I33" s="65">
        <f>SUM(I5:I32)</f>
        <v>0</v>
      </c>
      <c r="J33" s="63">
        <v>43951</v>
      </c>
      <c r="K33" s="69">
        <f>SUM(K5:K32)</f>
        <v>0</v>
      </c>
      <c r="L33" s="63">
        <v>43951</v>
      </c>
      <c r="M33" s="71">
        <f>SUM(M5:M32)</f>
        <v>0</v>
      </c>
      <c r="N33" s="67">
        <f>SUM(N5:N32)</f>
        <v>0</v>
      </c>
      <c r="O33" s="29">
        <v>44185</v>
      </c>
      <c r="P33" s="33">
        <v>44196</v>
      </c>
    </row>
    <row r="34" spans="2:16" ht="76.5" customHeight="1" thickBot="1" x14ac:dyDescent="0.35">
      <c r="B34" s="912" t="s">
        <v>129</v>
      </c>
      <c r="C34" s="913"/>
      <c r="D34" s="913"/>
      <c r="E34" s="913"/>
      <c r="F34" s="913"/>
      <c r="G34" s="913"/>
      <c r="H34" s="913"/>
      <c r="I34" s="913"/>
      <c r="J34" s="913"/>
      <c r="K34" s="913"/>
      <c r="L34" s="913"/>
      <c r="M34" s="913"/>
      <c r="N34" s="913"/>
      <c r="O34" s="913"/>
      <c r="P34" s="914"/>
    </row>
    <row r="35" spans="2:16" x14ac:dyDescent="0.25">
      <c r="B35" s="888" t="s">
        <v>130</v>
      </c>
      <c r="C35" s="889"/>
      <c r="D35" s="889"/>
      <c r="E35" s="889"/>
      <c r="F35" s="889"/>
      <c r="G35" s="889"/>
      <c r="H35" s="889"/>
      <c r="I35" s="889"/>
      <c r="J35" s="889"/>
      <c r="K35" s="889"/>
      <c r="L35" s="889"/>
      <c r="M35" s="889"/>
      <c r="N35" s="889"/>
      <c r="O35" s="889"/>
      <c r="P35" s="890"/>
    </row>
    <row r="36" spans="2:16" ht="15.75" thickBot="1" x14ac:dyDescent="0.3">
      <c r="B36" s="891"/>
      <c r="C36" s="892"/>
      <c r="D36" s="892"/>
      <c r="E36" s="892"/>
      <c r="F36" s="892"/>
      <c r="G36" s="892"/>
      <c r="H36" s="892"/>
      <c r="I36" s="892"/>
      <c r="J36" s="892"/>
      <c r="K36" s="892"/>
      <c r="L36" s="892"/>
      <c r="M36" s="892"/>
      <c r="N36" s="892"/>
      <c r="O36" s="892"/>
      <c r="P36" s="893"/>
    </row>
  </sheetData>
  <mergeCells count="45">
    <mergeCell ref="H19:H31"/>
    <mergeCell ref="J19:J31"/>
    <mergeCell ref="L19:L31"/>
    <mergeCell ref="A1:B2"/>
    <mergeCell ref="C9:C10"/>
    <mergeCell ref="B9:B10"/>
    <mergeCell ref="F7:F8"/>
    <mergeCell ref="F9:F10"/>
    <mergeCell ref="B7:B8"/>
    <mergeCell ref="C7:C8"/>
    <mergeCell ref="C1:N1"/>
    <mergeCell ref="C2:N2"/>
    <mergeCell ref="N7:N8"/>
    <mergeCell ref="N9:N10"/>
    <mergeCell ref="J5:J11"/>
    <mergeCell ref="H5:H11"/>
    <mergeCell ref="A5:A11"/>
    <mergeCell ref="H12:H18"/>
    <mergeCell ref="J12:J18"/>
    <mergeCell ref="L12:L18"/>
    <mergeCell ref="O12:O18"/>
    <mergeCell ref="L5:L11"/>
    <mergeCell ref="N14:N18"/>
    <mergeCell ref="B35:P36"/>
    <mergeCell ref="A19:A31"/>
    <mergeCell ref="B14:B18"/>
    <mergeCell ref="C14:C18"/>
    <mergeCell ref="A12:A18"/>
    <mergeCell ref="F14:F18"/>
    <mergeCell ref="B33:F33"/>
    <mergeCell ref="B34:P34"/>
    <mergeCell ref="P12:P18"/>
    <mergeCell ref="B28:B30"/>
    <mergeCell ref="C28:C30"/>
    <mergeCell ref="F28:F30"/>
    <mergeCell ref="B25:B26"/>
    <mergeCell ref="C25:C26"/>
    <mergeCell ref="F25:F26"/>
    <mergeCell ref="G25:G26"/>
    <mergeCell ref="O19:O31"/>
    <mergeCell ref="P19:P31"/>
    <mergeCell ref="N28:N30"/>
    <mergeCell ref="N25:N26"/>
    <mergeCell ref="O5:O11"/>
    <mergeCell ref="P5:P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N37"/>
  <sheetViews>
    <sheetView zoomScale="70" zoomScaleNormal="70" workbookViewId="0">
      <selection activeCell="D3" sqref="D3:L3"/>
    </sheetView>
  </sheetViews>
  <sheetFormatPr baseColWidth="10" defaultRowHeight="15" x14ac:dyDescent="0.25"/>
  <cols>
    <col min="1" max="1" width="6.7109375" customWidth="1"/>
    <col min="2" max="2" width="14.42578125"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163</v>
      </c>
      <c r="E1" s="983"/>
      <c r="F1" s="983"/>
      <c r="G1" s="983"/>
      <c r="H1" s="983"/>
      <c r="I1" s="983"/>
      <c r="J1" s="983"/>
      <c r="K1" s="983"/>
      <c r="L1" s="983"/>
      <c r="M1" s="988" t="s">
        <v>164</v>
      </c>
      <c r="N1" s="968" t="s">
        <v>165</v>
      </c>
    </row>
    <row r="2" spans="1:14" ht="34.5" customHeight="1" thickBot="1" x14ac:dyDescent="0.4">
      <c r="A2" s="976"/>
      <c r="B2" s="977"/>
      <c r="C2" s="978"/>
      <c r="D2" s="970" t="s">
        <v>166</v>
      </c>
      <c r="E2" s="970"/>
      <c r="F2" s="970"/>
      <c r="G2" s="970"/>
      <c r="H2" s="970"/>
      <c r="I2" s="970"/>
      <c r="J2" s="970"/>
      <c r="K2" s="970"/>
      <c r="L2" s="970"/>
      <c r="M2" s="989"/>
      <c r="N2" s="969"/>
    </row>
    <row r="3" spans="1:14" ht="33.75" customHeight="1" thickBot="1" x14ac:dyDescent="0.4">
      <c r="A3" s="979"/>
      <c r="B3" s="980"/>
      <c r="C3" s="981"/>
      <c r="D3" s="971" t="s">
        <v>279</v>
      </c>
      <c r="E3" s="971"/>
      <c r="F3" s="971"/>
      <c r="G3" s="971"/>
      <c r="H3" s="971"/>
      <c r="I3" s="971"/>
      <c r="J3" s="971"/>
      <c r="K3" s="971"/>
      <c r="L3" s="971"/>
      <c r="M3" s="141" t="s">
        <v>168</v>
      </c>
      <c r="N3" s="142">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754" t="s">
        <v>64</v>
      </c>
      <c r="C5" s="204" t="s">
        <v>6</v>
      </c>
      <c r="D5" s="205" t="s">
        <v>141</v>
      </c>
      <c r="E5" s="154" t="s">
        <v>170</v>
      </c>
      <c r="F5" s="155" t="s">
        <v>171</v>
      </c>
      <c r="G5" s="156" t="s">
        <v>57</v>
      </c>
      <c r="H5" s="157" t="s">
        <v>9</v>
      </c>
      <c r="I5" s="158" t="s">
        <v>172</v>
      </c>
      <c r="J5" s="159" t="s">
        <v>173</v>
      </c>
      <c r="K5" s="160" t="s">
        <v>59</v>
      </c>
      <c r="L5" s="153" t="s">
        <v>174</v>
      </c>
      <c r="M5" s="158" t="s">
        <v>142</v>
      </c>
      <c r="N5" s="152" t="s">
        <v>175</v>
      </c>
    </row>
    <row r="6" spans="1:14" ht="22.5" customHeight="1" x14ac:dyDescent="0.25">
      <c r="A6" s="964">
        <v>1</v>
      </c>
      <c r="B6" s="984" t="s">
        <v>13</v>
      </c>
      <c r="C6" s="985" t="s">
        <v>176</v>
      </c>
      <c r="D6" s="986" t="s">
        <v>177</v>
      </c>
      <c r="E6" s="200" t="s">
        <v>178</v>
      </c>
      <c r="F6" s="162">
        <v>8.3000000000000004E-2</v>
      </c>
      <c r="G6" s="951">
        <v>0</v>
      </c>
      <c r="H6" s="993">
        <v>43951</v>
      </c>
      <c r="I6" s="1004">
        <v>0</v>
      </c>
      <c r="J6" s="993">
        <v>44073</v>
      </c>
      <c r="K6" s="946">
        <v>0</v>
      </c>
      <c r="L6" s="1006">
        <v>44185</v>
      </c>
      <c r="M6" s="987">
        <f>SUM(G6,I6,K6)</f>
        <v>0</v>
      </c>
      <c r="N6" s="992"/>
    </row>
    <row r="7" spans="1:14" ht="24" customHeight="1" x14ac:dyDescent="0.25">
      <c r="A7" s="964"/>
      <c r="B7" s="953"/>
      <c r="C7" s="955"/>
      <c r="D7" s="966"/>
      <c r="E7" s="201" t="s">
        <v>179</v>
      </c>
      <c r="F7" s="164">
        <v>8.3000000000000004E-2</v>
      </c>
      <c r="G7" s="951"/>
      <c r="H7" s="993"/>
      <c r="I7" s="1004"/>
      <c r="J7" s="993"/>
      <c r="K7" s="946"/>
      <c r="L7" s="1006"/>
      <c r="M7" s="949"/>
      <c r="N7" s="999"/>
    </row>
    <row r="8" spans="1:14" ht="24" customHeight="1" x14ac:dyDescent="0.25">
      <c r="A8" s="964"/>
      <c r="B8" s="953"/>
      <c r="C8" s="955"/>
      <c r="D8" s="966"/>
      <c r="E8" s="201" t="s">
        <v>180</v>
      </c>
      <c r="F8" s="165">
        <v>8.4000000000000005E-2</v>
      </c>
      <c r="G8" s="952"/>
      <c r="H8" s="993"/>
      <c r="I8" s="1005"/>
      <c r="J8" s="993"/>
      <c r="K8" s="947"/>
      <c r="L8" s="1006"/>
      <c r="M8" s="949"/>
      <c r="N8" s="999"/>
    </row>
    <row r="9" spans="1:14" ht="35.25" customHeight="1" x14ac:dyDescent="0.25">
      <c r="A9" s="965">
        <v>2</v>
      </c>
      <c r="B9" s="953" t="s">
        <v>13</v>
      </c>
      <c r="C9" s="955" t="s">
        <v>181</v>
      </c>
      <c r="D9" s="966" t="s">
        <v>182</v>
      </c>
      <c r="E9" s="201" t="s">
        <v>178</v>
      </c>
      <c r="F9" s="162">
        <v>8.3000000000000004E-2</v>
      </c>
      <c r="G9" s="959">
        <v>0</v>
      </c>
      <c r="H9" s="993"/>
      <c r="I9" s="1003">
        <v>0</v>
      </c>
      <c r="J9" s="993"/>
      <c r="K9" s="945">
        <v>0</v>
      </c>
      <c r="L9" s="1006"/>
      <c r="M9" s="948">
        <f>SUM(G9,I9,K9,)</f>
        <v>0</v>
      </c>
      <c r="N9" s="990"/>
    </row>
    <row r="10" spans="1:14" ht="38.25" customHeight="1" x14ac:dyDescent="0.25">
      <c r="A10" s="964"/>
      <c r="B10" s="953"/>
      <c r="C10" s="955"/>
      <c r="D10" s="966"/>
      <c r="E10" s="201" t="s">
        <v>179</v>
      </c>
      <c r="F10" s="164">
        <v>8.3000000000000004E-2</v>
      </c>
      <c r="G10" s="951"/>
      <c r="H10" s="993"/>
      <c r="I10" s="1004"/>
      <c r="J10" s="993"/>
      <c r="K10" s="946"/>
      <c r="L10" s="1006"/>
      <c r="M10" s="949"/>
      <c r="N10" s="991"/>
    </row>
    <row r="11" spans="1:14" ht="37.5" customHeight="1" x14ac:dyDescent="0.25">
      <c r="A11" s="972"/>
      <c r="B11" s="953"/>
      <c r="C11" s="955"/>
      <c r="D11" s="966"/>
      <c r="E11" s="202" t="s">
        <v>180</v>
      </c>
      <c r="F11" s="165">
        <v>8.4000000000000005E-2</v>
      </c>
      <c r="G11" s="952"/>
      <c r="H11" s="993"/>
      <c r="I11" s="1005"/>
      <c r="J11" s="993"/>
      <c r="K11" s="947"/>
      <c r="L11" s="1006"/>
      <c r="M11" s="950"/>
      <c r="N11" s="992"/>
    </row>
    <row r="12" spans="1:14" ht="37.5" customHeight="1" x14ac:dyDescent="0.25">
      <c r="A12" s="965">
        <v>3</v>
      </c>
      <c r="B12" s="953" t="s">
        <v>13</v>
      </c>
      <c r="C12" s="955" t="s">
        <v>183</v>
      </c>
      <c r="D12" s="966" t="s">
        <v>184</v>
      </c>
      <c r="E12" s="202" t="s">
        <v>178</v>
      </c>
      <c r="F12" s="162">
        <v>8.3000000000000004E-2</v>
      </c>
      <c r="G12" s="959">
        <v>0</v>
      </c>
      <c r="H12" s="993"/>
      <c r="I12" s="1003">
        <v>0</v>
      </c>
      <c r="J12" s="993"/>
      <c r="K12" s="945">
        <v>0</v>
      </c>
      <c r="L12" s="1006"/>
      <c r="M12" s="948">
        <f>SUM(G12,I12,K12)</f>
        <v>0</v>
      </c>
      <c r="N12" s="990"/>
    </row>
    <row r="13" spans="1:14" ht="37.5" customHeight="1" x14ac:dyDescent="0.25">
      <c r="A13" s="964"/>
      <c r="B13" s="953"/>
      <c r="C13" s="955"/>
      <c r="D13" s="966"/>
      <c r="E13" s="202" t="s">
        <v>179</v>
      </c>
      <c r="F13" s="164">
        <v>8.3000000000000004E-2</v>
      </c>
      <c r="G13" s="951"/>
      <c r="H13" s="993"/>
      <c r="I13" s="1004"/>
      <c r="J13" s="993"/>
      <c r="K13" s="946"/>
      <c r="L13" s="1006"/>
      <c r="M13" s="949"/>
      <c r="N13" s="991"/>
    </row>
    <row r="14" spans="1:14" ht="43.5" customHeight="1" thickBot="1" x14ac:dyDescent="0.3">
      <c r="A14" s="964"/>
      <c r="B14" s="953"/>
      <c r="C14" s="955"/>
      <c r="D14" s="966"/>
      <c r="E14" s="202" t="s">
        <v>180</v>
      </c>
      <c r="F14" s="165">
        <v>8.4000000000000005E-2</v>
      </c>
      <c r="G14" s="952"/>
      <c r="H14" s="993"/>
      <c r="I14" s="1005"/>
      <c r="J14" s="993"/>
      <c r="K14" s="947"/>
      <c r="L14" s="1006"/>
      <c r="M14" s="950"/>
      <c r="N14" s="992"/>
    </row>
    <row r="15" spans="1:14" ht="43.5" customHeight="1" x14ac:dyDescent="0.25">
      <c r="A15" s="963">
        <v>4</v>
      </c>
      <c r="B15" s="953" t="s">
        <v>13</v>
      </c>
      <c r="C15" s="955" t="s">
        <v>185</v>
      </c>
      <c r="D15" s="966" t="s">
        <v>186</v>
      </c>
      <c r="E15" s="202" t="s">
        <v>178</v>
      </c>
      <c r="F15" s="162">
        <v>8.3000000000000004E-2</v>
      </c>
      <c r="G15" s="957">
        <v>0</v>
      </c>
      <c r="H15" s="993"/>
      <c r="I15" s="1001">
        <v>0</v>
      </c>
      <c r="J15" s="993"/>
      <c r="K15" s="995">
        <v>0</v>
      </c>
      <c r="L15" s="1006"/>
      <c r="M15" s="997">
        <f>SUM(G15,I15,K15)</f>
        <v>0</v>
      </c>
      <c r="N15" s="999"/>
    </row>
    <row r="16" spans="1:14" ht="43.5" customHeight="1" x14ac:dyDescent="0.25">
      <c r="A16" s="964"/>
      <c r="B16" s="953"/>
      <c r="C16" s="955"/>
      <c r="D16" s="966"/>
      <c r="E16" s="202" t="s">
        <v>179</v>
      </c>
      <c r="F16" s="164">
        <v>8.3000000000000004E-2</v>
      </c>
      <c r="G16" s="958"/>
      <c r="H16" s="993"/>
      <c r="I16" s="1002"/>
      <c r="J16" s="993"/>
      <c r="K16" s="996"/>
      <c r="L16" s="1006"/>
      <c r="M16" s="997"/>
      <c r="N16" s="999"/>
    </row>
    <row r="17" spans="1:14" ht="47.25" customHeight="1" thickBot="1" x14ac:dyDescent="0.3">
      <c r="A17" s="960"/>
      <c r="B17" s="954"/>
      <c r="C17" s="956"/>
      <c r="D17" s="967"/>
      <c r="E17" s="203" t="s">
        <v>180</v>
      </c>
      <c r="F17" s="168">
        <v>8.4000000000000005E-2</v>
      </c>
      <c r="G17" s="958"/>
      <c r="H17" s="993"/>
      <c r="I17" s="1002"/>
      <c r="J17" s="993"/>
      <c r="K17" s="996"/>
      <c r="L17" s="1006"/>
      <c r="M17" s="998"/>
      <c r="N17" s="1000"/>
    </row>
    <row r="18" spans="1:14" ht="26.25" customHeight="1" thickBot="1" x14ac:dyDescent="0.3">
      <c r="C18" s="960" t="s">
        <v>187</v>
      </c>
      <c r="D18" s="961"/>
      <c r="E18" s="962"/>
      <c r="F18" s="169">
        <f>SUM(F6:F17)</f>
        <v>0.99999999999999978</v>
      </c>
      <c r="G18" s="170">
        <f>SUM(G6:G17)</f>
        <v>0</v>
      </c>
      <c r="H18" s="994"/>
      <c r="I18" s="171">
        <f>SUM(I6:I17,G18)</f>
        <v>0</v>
      </c>
      <c r="J18" s="994"/>
      <c r="K18" s="172">
        <f>SUM(K6:K17,I18)</f>
        <v>0</v>
      </c>
      <c r="L18" s="994"/>
      <c r="M18" s="173"/>
      <c r="N18" s="174"/>
    </row>
    <row r="19" spans="1:14" ht="92.25" customHeight="1" x14ac:dyDescent="0.25">
      <c r="C19" s="175"/>
      <c r="D19" s="175"/>
      <c r="E19" s="176"/>
      <c r="F19" s="177"/>
      <c r="G19" s="178"/>
      <c r="H19" s="179"/>
      <c r="I19" s="180"/>
      <c r="J19" s="176"/>
      <c r="K19" s="180"/>
      <c r="L19" s="181"/>
      <c r="M19" s="182"/>
      <c r="N19" s="183"/>
    </row>
    <row r="20" spans="1:14" ht="44.25" customHeight="1" x14ac:dyDescent="0.25">
      <c r="C20" s="175"/>
      <c r="D20" s="175"/>
      <c r="E20" s="176"/>
      <c r="F20" s="177"/>
      <c r="G20" s="178"/>
      <c r="H20" s="179"/>
      <c r="I20" s="180"/>
      <c r="J20" s="176"/>
      <c r="K20" s="180"/>
      <c r="L20" s="181"/>
      <c r="M20" s="182"/>
      <c r="N20" s="183"/>
    </row>
    <row r="21" spans="1:14" ht="47.25" customHeight="1" x14ac:dyDescent="0.25">
      <c r="C21" s="175"/>
      <c r="D21" s="175"/>
      <c r="E21" s="176"/>
      <c r="F21" s="177"/>
      <c r="G21" s="178"/>
      <c r="H21" s="179"/>
      <c r="I21" s="180"/>
      <c r="J21" s="176"/>
      <c r="K21" s="180"/>
      <c r="L21" s="181"/>
      <c r="M21" s="182"/>
      <c r="N21" s="183"/>
    </row>
    <row r="22" spans="1:14" ht="82.5" customHeight="1" x14ac:dyDescent="0.25">
      <c r="C22" s="175"/>
      <c r="D22" s="175"/>
      <c r="E22" s="176"/>
      <c r="F22" s="177"/>
      <c r="G22" s="178"/>
      <c r="H22" s="179"/>
      <c r="I22" s="180"/>
      <c r="J22" s="176"/>
      <c r="K22" s="180"/>
      <c r="L22" s="181"/>
      <c r="M22" s="182"/>
      <c r="N22" s="183"/>
    </row>
    <row r="23" spans="1:14" ht="113.25" customHeight="1" x14ac:dyDescent="0.25">
      <c r="C23" s="175"/>
      <c r="D23" s="175"/>
      <c r="E23" s="176"/>
      <c r="F23" s="177"/>
      <c r="G23" s="178"/>
      <c r="H23" s="179"/>
      <c r="I23" s="180"/>
      <c r="J23" s="176"/>
      <c r="K23" s="180"/>
      <c r="L23" s="181"/>
      <c r="M23" s="182"/>
      <c r="N23" s="183"/>
    </row>
    <row r="24" spans="1:14" ht="82.5" customHeight="1" x14ac:dyDescent="0.25">
      <c r="C24" s="175"/>
      <c r="D24" s="175"/>
      <c r="E24" s="176"/>
      <c r="F24" s="177"/>
      <c r="G24" s="184"/>
      <c r="H24" s="179"/>
      <c r="I24" s="185"/>
      <c r="J24" s="176"/>
      <c r="K24" s="185"/>
      <c r="L24" s="181"/>
      <c r="M24" s="182"/>
      <c r="N24" s="9"/>
    </row>
    <row r="25" spans="1:14" ht="147.75" customHeight="1" x14ac:dyDescent="0.25">
      <c r="C25" s="175"/>
      <c r="D25" s="175"/>
      <c r="E25" s="176"/>
      <c r="F25" s="177"/>
      <c r="G25" s="178"/>
      <c r="H25" s="179"/>
      <c r="I25" s="180"/>
      <c r="J25" s="176"/>
      <c r="K25" s="180"/>
      <c r="L25" s="181"/>
      <c r="M25" s="182"/>
      <c r="N25" s="183"/>
    </row>
    <row r="26" spans="1:14" ht="87.75" customHeight="1" x14ac:dyDescent="0.25">
      <c r="C26" s="175"/>
      <c r="D26" s="175"/>
      <c r="E26" s="176"/>
      <c r="F26" s="177"/>
      <c r="G26" s="178"/>
      <c r="H26" s="179"/>
      <c r="I26" s="180"/>
      <c r="J26" s="176"/>
      <c r="K26" s="180"/>
      <c r="L26" s="181"/>
      <c r="M26" s="182"/>
      <c r="N26" s="183"/>
    </row>
    <row r="27" spans="1:14" ht="96.75" customHeight="1" x14ac:dyDescent="0.25">
      <c r="C27" s="175"/>
      <c r="D27" s="175"/>
      <c r="E27" s="176"/>
      <c r="F27" s="177"/>
      <c r="G27" s="178"/>
      <c r="H27" s="179"/>
      <c r="I27" s="180"/>
      <c r="J27" s="176"/>
      <c r="K27" s="180"/>
      <c r="L27" s="181"/>
      <c r="M27" s="182"/>
      <c r="N27" s="183"/>
    </row>
    <row r="28" spans="1:14" ht="45" customHeight="1" x14ac:dyDescent="0.25">
      <c r="C28" s="175"/>
      <c r="D28" s="175"/>
      <c r="E28" s="176"/>
      <c r="F28" s="177"/>
      <c r="G28" s="178"/>
      <c r="H28" s="179"/>
      <c r="I28" s="180"/>
      <c r="J28" s="176"/>
      <c r="K28" s="180"/>
      <c r="L28" s="181"/>
      <c r="M28" s="182"/>
      <c r="N28" s="183"/>
    </row>
    <row r="29" spans="1:14" ht="60.75" customHeight="1" x14ac:dyDescent="0.25">
      <c r="C29" s="175"/>
      <c r="D29" s="175"/>
      <c r="E29" s="176"/>
      <c r="F29" s="177"/>
      <c r="G29" s="178"/>
      <c r="H29" s="179"/>
      <c r="I29" s="180"/>
      <c r="J29" s="176"/>
      <c r="K29" s="180"/>
      <c r="L29" s="181"/>
      <c r="M29" s="182"/>
      <c r="N29" s="183"/>
    </row>
    <row r="30" spans="1:14" ht="63" customHeight="1" x14ac:dyDescent="0.25">
      <c r="C30" s="175"/>
      <c r="D30" s="175"/>
      <c r="E30" s="176"/>
      <c r="F30" s="177"/>
      <c r="G30" s="178"/>
      <c r="H30" s="179"/>
      <c r="I30" s="180"/>
      <c r="J30" s="176"/>
      <c r="K30" s="180"/>
      <c r="L30" s="181"/>
      <c r="M30" s="182"/>
      <c r="N30" s="183"/>
    </row>
    <row r="31" spans="1:14" ht="73.5" customHeight="1" x14ac:dyDescent="0.25">
      <c r="C31" s="175"/>
      <c r="D31" s="175"/>
      <c r="E31" s="176"/>
      <c r="F31" s="177"/>
      <c r="G31" s="184"/>
      <c r="H31" s="179"/>
      <c r="I31" s="185"/>
      <c r="J31" s="176"/>
      <c r="K31" s="185"/>
      <c r="L31" s="181"/>
      <c r="M31" s="182"/>
      <c r="N31" s="9"/>
    </row>
    <row r="32" spans="1:14" ht="90.75" customHeight="1" x14ac:dyDescent="0.25">
      <c r="C32" s="175"/>
      <c r="D32" s="175"/>
      <c r="E32" s="176"/>
      <c r="F32" s="177"/>
      <c r="G32" s="178"/>
      <c r="H32" s="179"/>
      <c r="I32" s="180"/>
      <c r="J32" s="176"/>
      <c r="K32" s="180"/>
      <c r="L32" s="181"/>
      <c r="M32" s="182"/>
      <c r="N32" s="183"/>
    </row>
    <row r="33" spans="3:14" ht="89.25" customHeight="1" x14ac:dyDescent="0.25">
      <c r="C33" s="175"/>
      <c r="D33" s="175"/>
      <c r="E33" s="176"/>
      <c r="F33" s="177"/>
      <c r="G33" s="178"/>
      <c r="H33" s="179"/>
      <c r="I33" s="180"/>
      <c r="J33" s="176"/>
      <c r="K33" s="180"/>
      <c r="L33" s="181"/>
      <c r="M33" s="182"/>
      <c r="N33" s="183"/>
    </row>
    <row r="34" spans="3:14" ht="87.75" customHeight="1" x14ac:dyDescent="0.25">
      <c r="C34" s="175"/>
      <c r="D34" s="175"/>
      <c r="E34" s="176"/>
      <c r="F34" s="186"/>
      <c r="G34" s="184"/>
      <c r="H34" s="179"/>
      <c r="I34" s="185"/>
      <c r="J34" s="176"/>
      <c r="K34" s="185"/>
      <c r="L34" s="181"/>
      <c r="M34" s="182"/>
      <c r="N34" s="9"/>
    </row>
    <row r="35" spans="3:14" ht="67.5" customHeight="1" x14ac:dyDescent="0.25">
      <c r="C35" s="175"/>
      <c r="D35" s="175"/>
      <c r="E35" s="176"/>
      <c r="F35" s="186"/>
      <c r="G35" s="184"/>
      <c r="H35" s="179"/>
      <c r="I35" s="185"/>
      <c r="J35" s="176"/>
      <c r="K35" s="185"/>
      <c r="L35" s="181"/>
      <c r="M35" s="182"/>
      <c r="N35" s="9"/>
    </row>
    <row r="36" spans="3:14" ht="99.75" customHeight="1" x14ac:dyDescent="0.25">
      <c r="C36" s="175"/>
      <c r="D36" s="175"/>
      <c r="E36" s="176"/>
      <c r="F36" s="186"/>
      <c r="G36" s="184"/>
      <c r="H36" s="179"/>
      <c r="I36" s="185"/>
      <c r="J36" s="176"/>
      <c r="K36" s="185"/>
      <c r="L36" s="181"/>
      <c r="M36" s="182"/>
      <c r="N36" s="9"/>
    </row>
    <row r="37" spans="3:14" ht="77.25" customHeight="1" x14ac:dyDescent="0.25">
      <c r="C37" s="175"/>
      <c r="D37" s="175"/>
      <c r="E37" s="176"/>
      <c r="F37" s="177"/>
      <c r="G37" s="184"/>
      <c r="H37" s="179"/>
      <c r="I37" s="185"/>
      <c r="J37" s="176"/>
      <c r="K37" s="185"/>
      <c r="L37" s="181"/>
      <c r="M37" s="182"/>
      <c r="N37" s="9"/>
    </row>
  </sheetData>
  <mergeCells count="46">
    <mergeCell ref="N9:N11"/>
    <mergeCell ref="H6:H18"/>
    <mergeCell ref="K15:K17"/>
    <mergeCell ref="M15:M17"/>
    <mergeCell ref="N15:N17"/>
    <mergeCell ref="I15:I17"/>
    <mergeCell ref="I12:I14"/>
    <mergeCell ref="K12:K14"/>
    <mergeCell ref="M12:M14"/>
    <mergeCell ref="N12:N14"/>
    <mergeCell ref="I6:I8"/>
    <mergeCell ref="K6:K8"/>
    <mergeCell ref="L6:L18"/>
    <mergeCell ref="N6:N8"/>
    <mergeCell ref="J6:J18"/>
    <mergeCell ref="I9:I11"/>
    <mergeCell ref="N1:N2"/>
    <mergeCell ref="D2:L2"/>
    <mergeCell ref="D3:L3"/>
    <mergeCell ref="A9:A11"/>
    <mergeCell ref="B9:B11"/>
    <mergeCell ref="C9:C11"/>
    <mergeCell ref="D9:D11"/>
    <mergeCell ref="A1:C3"/>
    <mergeCell ref="D1:L1"/>
    <mergeCell ref="A6:A8"/>
    <mergeCell ref="B6:B8"/>
    <mergeCell ref="C6:C8"/>
    <mergeCell ref="D6:D8"/>
    <mergeCell ref="M6:M8"/>
    <mergeCell ref="M1:M2"/>
    <mergeCell ref="G9:G11"/>
    <mergeCell ref="C18:E18"/>
    <mergeCell ref="A15:A17"/>
    <mergeCell ref="A12:A14"/>
    <mergeCell ref="B12:B14"/>
    <mergeCell ref="C12:C14"/>
    <mergeCell ref="D12:D14"/>
    <mergeCell ref="D15:D17"/>
    <mergeCell ref="K9:K11"/>
    <mergeCell ref="M9:M11"/>
    <mergeCell ref="G6:G8"/>
    <mergeCell ref="B15:B17"/>
    <mergeCell ref="C15:C17"/>
    <mergeCell ref="G15:G17"/>
    <mergeCell ref="G12:G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tint="-0.249977111117893"/>
  </sheetPr>
  <dimension ref="A1:K57"/>
  <sheetViews>
    <sheetView workbookViewId="0">
      <selection activeCell="A13" sqref="A13"/>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188</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36" t="s">
        <v>64</v>
      </c>
      <c r="B5" s="212" t="s">
        <v>65</v>
      </c>
      <c r="C5" s="212" t="s">
        <v>66</v>
      </c>
      <c r="D5" s="213"/>
      <c r="E5" s="214" t="s">
        <v>190</v>
      </c>
      <c r="F5" s="1031" t="s">
        <v>191</v>
      </c>
      <c r="G5" s="1032"/>
      <c r="H5" s="1032"/>
      <c r="I5" s="1033"/>
      <c r="J5" s="213"/>
    </row>
    <row r="6" spans="1:11" ht="17.25" thickBot="1" x14ac:dyDescent="0.35">
      <c r="A6" s="215" t="s">
        <v>192</v>
      </c>
      <c r="B6" s="216">
        <f>SUM('PLAN OPERATIVO ACUEDUCTO'!G6:G17)</f>
        <v>0</v>
      </c>
      <c r="C6" s="217">
        <v>0.33200000000000002</v>
      </c>
      <c r="D6" s="213"/>
      <c r="E6" s="218" t="s">
        <v>193</v>
      </c>
      <c r="F6" s="1034" t="s">
        <v>194</v>
      </c>
      <c r="G6" s="1035"/>
      <c r="H6" s="1035"/>
      <c r="I6" s="1036"/>
      <c r="J6" s="213"/>
    </row>
    <row r="7" spans="1:11" ht="17.25" thickBot="1" x14ac:dyDescent="0.35">
      <c r="A7" s="219" t="s">
        <v>195</v>
      </c>
      <c r="B7" s="220">
        <f>SUM('PLAN OPERATIVO ACUEDUCTO'!I6:I17)</f>
        <v>0</v>
      </c>
      <c r="C7" s="221">
        <v>0.33200000000000002</v>
      </c>
      <c r="D7" s="213"/>
      <c r="E7" s="1037" t="s">
        <v>196</v>
      </c>
      <c r="F7" s="1040" t="s">
        <v>197</v>
      </c>
      <c r="G7" s="1041"/>
      <c r="H7" s="1041"/>
      <c r="I7" s="1042"/>
      <c r="J7" s="213"/>
    </row>
    <row r="8" spans="1:11" ht="17.25" thickBot="1" x14ac:dyDescent="0.35">
      <c r="A8" s="222" t="s">
        <v>198</v>
      </c>
      <c r="B8" s="223">
        <f>SUM('PLAN OPERATIVO ACUEDUCTO'!K6:K17)</f>
        <v>0</v>
      </c>
      <c r="C8" s="224">
        <v>0.33600000000000002</v>
      </c>
      <c r="D8" s="213"/>
      <c r="E8" s="1038"/>
      <c r="F8" s="1043"/>
      <c r="G8" s="1044"/>
      <c r="H8" s="1044"/>
      <c r="I8" s="1045"/>
      <c r="J8" s="225"/>
    </row>
    <row r="9" spans="1:11" ht="17.25" thickBot="1" x14ac:dyDescent="0.35">
      <c r="A9" s="214" t="s">
        <v>68</v>
      </c>
      <c r="B9" s="226">
        <f>SUM(B6:B8)</f>
        <v>0</v>
      </c>
      <c r="C9" s="227">
        <v>1</v>
      </c>
      <c r="D9" s="213"/>
      <c r="E9" s="1039"/>
      <c r="F9" s="1046"/>
      <c r="G9" s="1047"/>
      <c r="H9" s="1047"/>
      <c r="I9" s="1048"/>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61" priority="1" operator="containsText" text="CUMPLIMIENTO">
      <formula>NOT(ISERROR(SEARCH("CUMPLIMIENTO",D5)))</formula>
    </cfRule>
    <cfRule type="containsText" dxfId="60" priority="2" operator="containsText" text="OBSERVACION">
      <formula>NOT(ISERROR(SEARCH("OBSERVACION",D5)))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P34"/>
  <sheetViews>
    <sheetView zoomScale="80" zoomScaleNormal="80" workbookViewId="0">
      <selection activeCell="I9" sqref="I9:I11"/>
    </sheetView>
  </sheetViews>
  <sheetFormatPr baseColWidth="10" defaultRowHeight="15" x14ac:dyDescent="0.25"/>
  <cols>
    <col min="1" max="1" width="6.7109375" customWidth="1"/>
    <col min="2" max="2" width="18.5703125" bestFit="1" customWidth="1"/>
    <col min="3" max="3" width="27.5703125" style="15" customWidth="1"/>
    <col min="4" max="4" width="22.7109375" style="15" customWidth="1"/>
    <col min="5" max="5" width="11.42578125" style="187"/>
    <col min="6" max="6" width="13" style="188" bestFit="1" customWidth="1"/>
    <col min="7" max="7" width="11.42578125" style="12"/>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6" ht="25.5" x14ac:dyDescent="0.25">
      <c r="A1" s="973"/>
      <c r="B1" s="974"/>
      <c r="C1" s="975"/>
      <c r="D1" s="982" t="s">
        <v>205</v>
      </c>
      <c r="E1" s="983"/>
      <c r="F1" s="983"/>
      <c r="G1" s="983"/>
      <c r="H1" s="983"/>
      <c r="I1" s="983"/>
      <c r="J1" s="983"/>
      <c r="K1" s="983"/>
      <c r="L1" s="983"/>
      <c r="M1" s="988" t="s">
        <v>164</v>
      </c>
      <c r="N1" s="968" t="s">
        <v>165</v>
      </c>
    </row>
    <row r="2" spans="1:16" ht="26.25" thickBot="1" x14ac:dyDescent="0.4">
      <c r="A2" s="976"/>
      <c r="B2" s="977"/>
      <c r="C2" s="978"/>
      <c r="D2" s="970" t="s">
        <v>166</v>
      </c>
      <c r="E2" s="970"/>
      <c r="F2" s="970"/>
      <c r="G2" s="970"/>
      <c r="H2" s="970"/>
      <c r="I2" s="970"/>
      <c r="J2" s="970"/>
      <c r="K2" s="970"/>
      <c r="L2" s="970"/>
      <c r="M2" s="989"/>
      <c r="N2" s="969"/>
    </row>
    <row r="3" spans="1:16" ht="26.25" thickBot="1" x14ac:dyDescent="0.4">
      <c r="A3" s="979"/>
      <c r="B3" s="980"/>
      <c r="C3" s="981"/>
      <c r="D3" s="971" t="s">
        <v>279</v>
      </c>
      <c r="E3" s="971"/>
      <c r="F3" s="971"/>
      <c r="G3" s="971"/>
      <c r="H3" s="971"/>
      <c r="I3" s="971"/>
      <c r="J3" s="971"/>
      <c r="K3" s="971"/>
      <c r="L3" s="971"/>
      <c r="M3" s="141" t="s">
        <v>168</v>
      </c>
      <c r="N3" s="142">
        <v>1</v>
      </c>
    </row>
    <row r="4" spans="1:16" ht="16.5" thickBot="1" x14ac:dyDescent="0.3">
      <c r="A4" s="143"/>
      <c r="B4" s="143"/>
      <c r="C4" s="144"/>
      <c r="D4" s="144"/>
      <c r="E4" s="145"/>
      <c r="F4" s="146"/>
      <c r="G4" s="149"/>
      <c r="H4" s="148"/>
      <c r="I4" s="149"/>
      <c r="J4" s="145"/>
      <c r="K4" s="149"/>
      <c r="L4" s="150"/>
      <c r="M4" s="149"/>
      <c r="N4" s="143"/>
    </row>
    <row r="5" spans="1:16" ht="48" thickBot="1" x14ac:dyDescent="0.3">
      <c r="A5" s="151" t="s">
        <v>169</v>
      </c>
      <c r="B5" s="152" t="s">
        <v>64</v>
      </c>
      <c r="C5" s="152" t="s">
        <v>6</v>
      </c>
      <c r="D5" s="153" t="s">
        <v>141</v>
      </c>
      <c r="E5" s="154" t="s">
        <v>170</v>
      </c>
      <c r="F5" s="155" t="s">
        <v>171</v>
      </c>
      <c r="G5" s="229" t="s">
        <v>57</v>
      </c>
      <c r="H5" s="157" t="s">
        <v>9</v>
      </c>
      <c r="I5" s="158" t="s">
        <v>172</v>
      </c>
      <c r="J5" s="159" t="s">
        <v>173</v>
      </c>
      <c r="K5" s="160" t="s">
        <v>59</v>
      </c>
      <c r="L5" s="153" t="s">
        <v>174</v>
      </c>
      <c r="M5" s="158" t="s">
        <v>142</v>
      </c>
      <c r="N5" s="230" t="s">
        <v>175</v>
      </c>
    </row>
    <row r="6" spans="1:16" ht="31.5" customHeight="1" x14ac:dyDescent="0.25">
      <c r="A6" s="1052">
        <v>1</v>
      </c>
      <c r="B6" s="1054" t="s">
        <v>206</v>
      </c>
      <c r="C6" s="1057" t="s">
        <v>207</v>
      </c>
      <c r="D6" s="1060" t="s">
        <v>208</v>
      </c>
      <c r="E6" s="200" t="s">
        <v>178</v>
      </c>
      <c r="F6" s="162">
        <v>0.113</v>
      </c>
      <c r="G6" s="951">
        <v>0</v>
      </c>
      <c r="H6" s="993">
        <v>43951</v>
      </c>
      <c r="I6" s="1004">
        <v>0</v>
      </c>
      <c r="J6" s="993">
        <v>44073</v>
      </c>
      <c r="K6" s="946">
        <v>0</v>
      </c>
      <c r="L6" s="1006">
        <v>44185</v>
      </c>
      <c r="M6" s="1080">
        <f>SUM(G6,I6,K6)</f>
        <v>0</v>
      </c>
      <c r="N6" s="1083"/>
      <c r="P6" s="12"/>
    </row>
    <row r="7" spans="1:16" ht="26.25" customHeight="1" x14ac:dyDescent="0.25">
      <c r="A7" s="1053"/>
      <c r="B7" s="1055"/>
      <c r="C7" s="1058"/>
      <c r="D7" s="1061"/>
      <c r="E7" s="201" t="s">
        <v>179</v>
      </c>
      <c r="F7" s="164">
        <v>0.113</v>
      </c>
      <c r="G7" s="951"/>
      <c r="H7" s="993"/>
      <c r="I7" s="1004"/>
      <c r="J7" s="993"/>
      <c r="K7" s="946"/>
      <c r="L7" s="1006"/>
      <c r="M7" s="1075"/>
      <c r="N7" s="1083"/>
    </row>
    <row r="8" spans="1:16" ht="28.5" customHeight="1" x14ac:dyDescent="0.25">
      <c r="A8" s="1053"/>
      <c r="B8" s="1056"/>
      <c r="C8" s="1059"/>
      <c r="D8" s="1062"/>
      <c r="E8" s="201" t="s">
        <v>180</v>
      </c>
      <c r="F8" s="165">
        <v>0.114</v>
      </c>
      <c r="G8" s="952"/>
      <c r="H8" s="993"/>
      <c r="I8" s="1005"/>
      <c r="J8" s="993"/>
      <c r="K8" s="947"/>
      <c r="L8" s="1006"/>
      <c r="M8" s="1075"/>
      <c r="N8" s="1083"/>
    </row>
    <row r="9" spans="1:16" ht="30.75" customHeight="1" x14ac:dyDescent="0.25">
      <c r="A9" s="1063">
        <v>2</v>
      </c>
      <c r="B9" s="1055" t="s">
        <v>206</v>
      </c>
      <c r="C9" s="1065" t="s">
        <v>209</v>
      </c>
      <c r="D9" s="1066" t="s">
        <v>210</v>
      </c>
      <c r="E9" s="201" t="s">
        <v>178</v>
      </c>
      <c r="F9" s="162">
        <v>0.11</v>
      </c>
      <c r="G9" s="959">
        <v>0</v>
      </c>
      <c r="H9" s="993"/>
      <c r="I9" s="1003">
        <v>0</v>
      </c>
      <c r="J9" s="993"/>
      <c r="K9" s="945">
        <v>0</v>
      </c>
      <c r="L9" s="1006"/>
      <c r="M9" s="1074">
        <f>SUM(G9,I9,K9,)</f>
        <v>0</v>
      </c>
      <c r="N9" s="1077"/>
    </row>
    <row r="10" spans="1:16" ht="29.25" customHeight="1" x14ac:dyDescent="0.25">
      <c r="A10" s="1053"/>
      <c r="B10" s="1055"/>
      <c r="C10" s="1058"/>
      <c r="D10" s="1061"/>
      <c r="E10" s="201" t="s">
        <v>179</v>
      </c>
      <c r="F10" s="164">
        <v>0.11</v>
      </c>
      <c r="G10" s="951"/>
      <c r="H10" s="993"/>
      <c r="I10" s="1004"/>
      <c r="J10" s="993"/>
      <c r="K10" s="946"/>
      <c r="L10" s="1006"/>
      <c r="M10" s="1075"/>
      <c r="N10" s="1078"/>
    </row>
    <row r="11" spans="1:16" ht="29.25" customHeight="1" x14ac:dyDescent="0.25">
      <c r="A11" s="1064"/>
      <c r="B11" s="1056"/>
      <c r="C11" s="1059"/>
      <c r="D11" s="1062"/>
      <c r="E11" s="202" t="s">
        <v>180</v>
      </c>
      <c r="F11" s="165">
        <v>0.11</v>
      </c>
      <c r="G11" s="952"/>
      <c r="H11" s="993"/>
      <c r="I11" s="1005"/>
      <c r="J11" s="993"/>
      <c r="K11" s="947"/>
      <c r="L11" s="1006"/>
      <c r="M11" s="1082"/>
      <c r="N11" s="1081"/>
    </row>
    <row r="12" spans="1:16" ht="23.25" customHeight="1" x14ac:dyDescent="0.25">
      <c r="A12" s="1063">
        <v>3</v>
      </c>
      <c r="B12" s="1055" t="s">
        <v>206</v>
      </c>
      <c r="C12" s="1065" t="s">
        <v>211</v>
      </c>
      <c r="D12" s="1066" t="s">
        <v>212</v>
      </c>
      <c r="E12" s="202" t="s">
        <v>178</v>
      </c>
      <c r="F12" s="162">
        <v>0.11</v>
      </c>
      <c r="G12" s="959">
        <v>0</v>
      </c>
      <c r="H12" s="993"/>
      <c r="I12" s="1003">
        <v>0</v>
      </c>
      <c r="J12" s="993"/>
      <c r="K12" s="945">
        <v>0</v>
      </c>
      <c r="L12" s="1006"/>
      <c r="M12" s="1074">
        <f>SUM(G12,I12,K12)</f>
        <v>0</v>
      </c>
      <c r="N12" s="1077"/>
    </row>
    <row r="13" spans="1:16" ht="26.25" customHeight="1" x14ac:dyDescent="0.25">
      <c r="A13" s="1053"/>
      <c r="B13" s="1055"/>
      <c r="C13" s="1058"/>
      <c r="D13" s="1061"/>
      <c r="E13" s="202" t="s">
        <v>179</v>
      </c>
      <c r="F13" s="164">
        <v>0.11</v>
      </c>
      <c r="G13" s="951"/>
      <c r="H13" s="993"/>
      <c r="I13" s="1004"/>
      <c r="J13" s="993"/>
      <c r="K13" s="946"/>
      <c r="L13" s="1006"/>
      <c r="M13" s="1075"/>
      <c r="N13" s="1078"/>
    </row>
    <row r="14" spans="1:16" ht="30" customHeight="1" thickBot="1" x14ac:dyDescent="0.3">
      <c r="A14" s="1067"/>
      <c r="B14" s="1068"/>
      <c r="C14" s="1069"/>
      <c r="D14" s="1070"/>
      <c r="E14" s="202" t="s">
        <v>180</v>
      </c>
      <c r="F14" s="165">
        <v>0.11</v>
      </c>
      <c r="G14" s="952"/>
      <c r="H14" s="993"/>
      <c r="I14" s="1005"/>
      <c r="J14" s="993"/>
      <c r="K14" s="947"/>
      <c r="L14" s="1006"/>
      <c r="M14" s="1076"/>
      <c r="N14" s="1079"/>
    </row>
    <row r="15" spans="1:16" ht="16.5" thickBot="1" x14ac:dyDescent="0.3">
      <c r="A15" s="143"/>
      <c r="B15" s="1071" t="s">
        <v>187</v>
      </c>
      <c r="C15" s="1072"/>
      <c r="D15" s="1072"/>
      <c r="E15" s="1073"/>
      <c r="F15" s="231">
        <f>SUM(F6:F14)</f>
        <v>1</v>
      </c>
      <c r="G15" s="232">
        <f>SUM(G6:G14)</f>
        <v>0</v>
      </c>
      <c r="H15" s="994"/>
      <c r="I15" s="171">
        <f>SUM(I6:I14,G15)</f>
        <v>0</v>
      </c>
      <c r="J15" s="994"/>
      <c r="K15" s="172">
        <f>SUM(K6:K14,I15)</f>
        <v>0</v>
      </c>
      <c r="L15" s="994"/>
      <c r="M15" s="173"/>
      <c r="N15" s="174"/>
    </row>
    <row r="16" spans="1:16" ht="15.75" x14ac:dyDescent="0.25">
      <c r="B16" s="233"/>
      <c r="C16" s="175"/>
      <c r="D16" s="175"/>
      <c r="E16" s="176"/>
      <c r="F16" s="177"/>
      <c r="G16" s="180"/>
      <c r="H16" s="179"/>
      <c r="I16" s="180"/>
      <c r="J16" s="176"/>
      <c r="K16" s="180"/>
      <c r="L16" s="181"/>
      <c r="M16" s="182"/>
      <c r="N16" s="183"/>
    </row>
    <row r="17" spans="2:14" ht="15.75" x14ac:dyDescent="0.25">
      <c r="B17" s="233"/>
      <c r="C17" s="175"/>
      <c r="D17" s="175"/>
      <c r="E17" s="176"/>
      <c r="F17" s="177"/>
      <c r="G17" s="180"/>
      <c r="H17" s="179"/>
      <c r="I17" s="180"/>
      <c r="J17" s="176"/>
      <c r="K17" s="180"/>
      <c r="L17" s="181"/>
      <c r="M17" s="182"/>
      <c r="N17" s="183"/>
    </row>
    <row r="18" spans="2:14" ht="15.75" x14ac:dyDescent="0.25">
      <c r="B18" s="233"/>
      <c r="C18" s="175"/>
      <c r="D18" s="175"/>
      <c r="E18" s="176"/>
      <c r="F18" s="177"/>
      <c r="G18" s="180"/>
      <c r="H18" s="179"/>
      <c r="I18" s="180"/>
      <c r="J18" s="176"/>
      <c r="K18" s="180"/>
      <c r="L18" s="181"/>
      <c r="M18" s="182"/>
      <c r="N18" s="183"/>
    </row>
    <row r="19" spans="2:14" ht="15.75" x14ac:dyDescent="0.25">
      <c r="B19" s="233"/>
      <c r="C19" s="175"/>
      <c r="D19" s="175"/>
      <c r="E19" s="176"/>
      <c r="F19" s="177"/>
      <c r="G19" s="180"/>
      <c r="H19" s="179"/>
      <c r="I19" s="180"/>
      <c r="J19" s="176"/>
      <c r="K19" s="180"/>
      <c r="L19" s="181"/>
      <c r="M19" s="182"/>
      <c r="N19" s="183"/>
    </row>
    <row r="20" spans="2:14" ht="15.75" x14ac:dyDescent="0.25">
      <c r="B20" s="233"/>
      <c r="C20" s="175"/>
      <c r="D20" s="175"/>
      <c r="E20" s="176"/>
      <c r="F20" s="177"/>
      <c r="G20" s="180"/>
      <c r="H20" s="179"/>
      <c r="I20" s="180"/>
      <c r="J20" s="176"/>
      <c r="K20" s="180"/>
      <c r="L20" s="181"/>
      <c r="M20" s="182"/>
      <c r="N20" s="183"/>
    </row>
    <row r="21" spans="2:14" ht="15.75" x14ac:dyDescent="0.25">
      <c r="B21" s="234"/>
      <c r="C21" s="175"/>
      <c r="D21" s="175"/>
      <c r="E21" s="176"/>
      <c r="F21" s="177"/>
      <c r="G21" s="185"/>
      <c r="H21" s="179"/>
      <c r="I21" s="185"/>
      <c r="J21" s="176"/>
      <c r="K21" s="185"/>
      <c r="L21" s="181"/>
      <c r="M21" s="182"/>
      <c r="N21" s="9"/>
    </row>
    <row r="22" spans="2:14" ht="15.75" x14ac:dyDescent="0.25">
      <c r="B22" s="233"/>
      <c r="C22" s="175"/>
      <c r="D22" s="175"/>
      <c r="E22" s="176"/>
      <c r="F22" s="177"/>
      <c r="G22" s="180"/>
      <c r="H22" s="179"/>
      <c r="I22" s="180"/>
      <c r="J22" s="176"/>
      <c r="K22" s="180"/>
      <c r="L22" s="181"/>
      <c r="M22" s="182"/>
      <c r="N22" s="183"/>
    </row>
    <row r="23" spans="2:14" ht="15.75" x14ac:dyDescent="0.25">
      <c r="B23" s="233"/>
      <c r="C23" s="175"/>
      <c r="D23" s="175"/>
      <c r="E23" s="176"/>
      <c r="F23" s="177"/>
      <c r="G23" s="180"/>
      <c r="H23" s="179"/>
      <c r="I23" s="180"/>
      <c r="J23" s="176"/>
      <c r="K23" s="180"/>
      <c r="L23" s="181"/>
      <c r="M23" s="182"/>
      <c r="N23" s="183"/>
    </row>
    <row r="24" spans="2:14" ht="15.75" x14ac:dyDescent="0.25">
      <c r="B24" s="233"/>
      <c r="C24" s="175"/>
      <c r="D24" s="175"/>
      <c r="E24" s="176"/>
      <c r="F24" s="177"/>
      <c r="G24" s="180"/>
      <c r="H24" s="179"/>
      <c r="I24" s="180"/>
      <c r="J24" s="176"/>
      <c r="K24" s="180"/>
      <c r="L24" s="181"/>
      <c r="M24" s="182"/>
      <c r="N24" s="183"/>
    </row>
    <row r="25" spans="2:14" ht="15.75" x14ac:dyDescent="0.25">
      <c r="B25" s="233"/>
      <c r="C25" s="175"/>
      <c r="D25" s="175"/>
      <c r="E25" s="176"/>
      <c r="F25" s="177"/>
      <c r="G25" s="180"/>
      <c r="H25" s="179"/>
      <c r="I25" s="180"/>
      <c r="J25" s="176"/>
      <c r="K25" s="180"/>
      <c r="L25" s="181"/>
      <c r="M25" s="182"/>
      <c r="N25" s="183"/>
    </row>
    <row r="26" spans="2:14" ht="15.75" x14ac:dyDescent="0.25">
      <c r="B26" s="233"/>
      <c r="C26" s="175"/>
      <c r="D26" s="175"/>
      <c r="E26" s="176"/>
      <c r="F26" s="177"/>
      <c r="G26" s="180"/>
      <c r="H26" s="179"/>
      <c r="I26" s="180"/>
      <c r="J26" s="176"/>
      <c r="K26" s="180"/>
      <c r="L26" s="181"/>
      <c r="M26" s="182"/>
      <c r="N26" s="183"/>
    </row>
    <row r="27" spans="2:14" ht="15.75" x14ac:dyDescent="0.25">
      <c r="B27" s="234"/>
      <c r="C27" s="175"/>
      <c r="D27" s="175"/>
      <c r="E27" s="176"/>
      <c r="F27" s="177"/>
      <c r="G27" s="180"/>
      <c r="H27" s="179"/>
      <c r="I27" s="180"/>
      <c r="J27" s="176"/>
      <c r="K27" s="180"/>
      <c r="L27" s="181"/>
      <c r="M27" s="182"/>
      <c r="N27" s="183"/>
    </row>
    <row r="28" spans="2:14" ht="15.75" x14ac:dyDescent="0.25">
      <c r="B28" s="234"/>
      <c r="C28" s="175"/>
      <c r="D28" s="175"/>
      <c r="E28" s="176"/>
      <c r="F28" s="177"/>
      <c r="G28" s="185"/>
      <c r="H28" s="179"/>
      <c r="I28" s="185"/>
      <c r="J28" s="176"/>
      <c r="K28" s="185"/>
      <c r="L28" s="181"/>
      <c r="M28" s="182"/>
      <c r="N28" s="9"/>
    </row>
    <row r="29" spans="2:14" ht="15.75" x14ac:dyDescent="0.25">
      <c r="B29" s="233"/>
      <c r="C29" s="175"/>
      <c r="D29" s="175"/>
      <c r="E29" s="176"/>
      <c r="F29" s="177"/>
      <c r="G29" s="180"/>
      <c r="H29" s="179"/>
      <c r="I29" s="180"/>
      <c r="J29" s="176"/>
      <c r="K29" s="180"/>
      <c r="L29" s="181"/>
      <c r="M29" s="182"/>
      <c r="N29" s="183"/>
    </row>
    <row r="30" spans="2:14" ht="15.75" x14ac:dyDescent="0.25">
      <c r="B30" s="233"/>
      <c r="C30" s="175"/>
      <c r="D30" s="175"/>
      <c r="E30" s="176"/>
      <c r="F30" s="177"/>
      <c r="G30" s="180"/>
      <c r="H30" s="179"/>
      <c r="I30" s="180"/>
      <c r="J30" s="176"/>
      <c r="K30" s="180"/>
      <c r="L30" s="181"/>
      <c r="M30" s="182"/>
      <c r="N30" s="183"/>
    </row>
    <row r="31" spans="2:14" ht="15.75" x14ac:dyDescent="0.25">
      <c r="B31" s="9"/>
      <c r="C31" s="175"/>
      <c r="D31" s="175"/>
      <c r="E31" s="176"/>
      <c r="F31" s="186"/>
      <c r="G31" s="185"/>
      <c r="H31" s="179"/>
      <c r="I31" s="185"/>
      <c r="J31" s="176"/>
      <c r="K31" s="185"/>
      <c r="L31" s="181"/>
      <c r="M31" s="182"/>
      <c r="N31" s="9"/>
    </row>
    <row r="32" spans="2:14" ht="15.75" x14ac:dyDescent="0.25">
      <c r="B32" s="9"/>
      <c r="C32" s="175"/>
      <c r="D32" s="175"/>
      <c r="E32" s="176"/>
      <c r="F32" s="186"/>
      <c r="G32" s="185"/>
      <c r="H32" s="179"/>
      <c r="I32" s="185"/>
      <c r="J32" s="176"/>
      <c r="K32" s="185"/>
      <c r="L32" s="181"/>
      <c r="M32" s="182"/>
      <c r="N32" s="9"/>
    </row>
    <row r="33" spans="2:14" ht="15.75" x14ac:dyDescent="0.25">
      <c r="B33" s="9"/>
      <c r="C33" s="175"/>
      <c r="D33" s="175"/>
      <c r="E33" s="176"/>
      <c r="F33" s="186"/>
      <c r="G33" s="185"/>
      <c r="H33" s="179"/>
      <c r="I33" s="185"/>
      <c r="J33" s="176"/>
      <c r="K33" s="185"/>
      <c r="L33" s="181"/>
      <c r="M33" s="182"/>
      <c r="N33" s="9"/>
    </row>
    <row r="34" spans="2:14" ht="15.75" x14ac:dyDescent="0.25">
      <c r="B34" s="9"/>
      <c r="C34" s="175"/>
      <c r="D34" s="175"/>
      <c r="E34" s="176"/>
      <c r="F34" s="177"/>
      <c r="G34" s="185"/>
      <c r="H34" s="179"/>
      <c r="I34" s="185"/>
      <c r="J34" s="176"/>
      <c r="K34" s="185"/>
      <c r="L34" s="181"/>
      <c r="M34" s="182"/>
      <c r="N34" s="9"/>
    </row>
  </sheetData>
  <mergeCells count="37">
    <mergeCell ref="H6:H15"/>
    <mergeCell ref="M6:M8"/>
    <mergeCell ref="N9:N11"/>
    <mergeCell ref="I9:I11"/>
    <mergeCell ref="K9:K11"/>
    <mergeCell ref="M9:M11"/>
    <mergeCell ref="N6:N8"/>
    <mergeCell ref="B15:E15"/>
    <mergeCell ref="A1:C3"/>
    <mergeCell ref="D1:L1"/>
    <mergeCell ref="M1:M2"/>
    <mergeCell ref="N1:N2"/>
    <mergeCell ref="D2:L2"/>
    <mergeCell ref="D3:L3"/>
    <mergeCell ref="G6:G8"/>
    <mergeCell ref="I12:I14"/>
    <mergeCell ref="K12:K14"/>
    <mergeCell ref="M12:M14"/>
    <mergeCell ref="N12:N14"/>
    <mergeCell ref="I6:I8"/>
    <mergeCell ref="J6:J15"/>
    <mergeCell ref="K6:K8"/>
    <mergeCell ref="L6:L15"/>
    <mergeCell ref="A12:A14"/>
    <mergeCell ref="B12:B14"/>
    <mergeCell ref="C12:C14"/>
    <mergeCell ref="D12:D14"/>
    <mergeCell ref="G12:G14"/>
    <mergeCell ref="A6:A8"/>
    <mergeCell ref="B6:B8"/>
    <mergeCell ref="C6:C8"/>
    <mergeCell ref="D6:D8"/>
    <mergeCell ref="G9:G11"/>
    <mergeCell ref="A9:A11"/>
    <mergeCell ref="B9:B11"/>
    <mergeCell ref="C9:C11"/>
    <mergeCell ref="D9:D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249977111117893"/>
  </sheetPr>
  <dimension ref="A1:K56"/>
  <sheetViews>
    <sheetView workbookViewId="0">
      <selection activeCell="D12" sqref="D12"/>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213</v>
      </c>
      <c r="C1" s="1024"/>
      <c r="D1" s="1024"/>
      <c r="E1" s="1024"/>
      <c r="F1" s="1024"/>
      <c r="G1" s="1025"/>
      <c r="H1" s="1026" t="s">
        <v>164</v>
      </c>
      <c r="I1" s="1028" t="s">
        <v>189</v>
      </c>
      <c r="J1" s="1084"/>
      <c r="K1" s="1007"/>
    </row>
    <row r="2" spans="1:11" ht="21" thickBot="1" x14ac:dyDescent="0.35">
      <c r="A2" s="1017"/>
      <c r="B2" s="1008" t="s">
        <v>166</v>
      </c>
      <c r="C2" s="1009"/>
      <c r="D2" s="1009"/>
      <c r="E2" s="1009"/>
      <c r="F2" s="1009"/>
      <c r="G2" s="1010"/>
      <c r="H2" s="1027"/>
      <c r="I2" s="1029"/>
      <c r="J2" s="1084"/>
      <c r="K2" s="1007"/>
    </row>
    <row r="3" spans="1:11" ht="21" thickBot="1" x14ac:dyDescent="0.35">
      <c r="A3" s="1020"/>
      <c r="B3" s="1011" t="s">
        <v>279</v>
      </c>
      <c r="C3" s="1012"/>
      <c r="D3" s="1012"/>
      <c r="E3" s="1012"/>
      <c r="F3" s="1012"/>
      <c r="G3" s="1013"/>
      <c r="H3" s="206" t="s">
        <v>168</v>
      </c>
      <c r="I3" s="207">
        <v>1</v>
      </c>
      <c r="J3" s="241"/>
      <c r="K3" s="209"/>
    </row>
    <row r="4" spans="1:11" ht="17.25" thickBot="1" x14ac:dyDescent="0.35">
      <c r="A4" s="210"/>
      <c r="B4" s="210"/>
      <c r="C4" s="211"/>
      <c r="D4" s="210"/>
      <c r="E4" s="210"/>
      <c r="F4" s="210"/>
      <c r="G4" s="210"/>
      <c r="H4" s="210"/>
      <c r="I4" s="210"/>
    </row>
    <row r="5" spans="1:11" ht="17.25" thickBot="1" x14ac:dyDescent="0.35">
      <c r="A5" s="136" t="s">
        <v>64</v>
      </c>
      <c r="B5" s="212" t="s">
        <v>65</v>
      </c>
      <c r="C5" s="212" t="s">
        <v>66</v>
      </c>
      <c r="D5" s="213"/>
      <c r="E5" s="214" t="s">
        <v>190</v>
      </c>
      <c r="F5" s="1031" t="s">
        <v>214</v>
      </c>
      <c r="G5" s="1032"/>
      <c r="H5" s="1032"/>
      <c r="I5" s="1033"/>
      <c r="J5" s="213"/>
    </row>
    <row r="6" spans="1:11" ht="17.25" thickBot="1" x14ac:dyDescent="0.35">
      <c r="A6" s="215" t="s">
        <v>192</v>
      </c>
      <c r="B6" s="216">
        <f>SUM('PLAN OPERATIVO ALCANTARILLADO'!G6:G14)</f>
        <v>0</v>
      </c>
      <c r="C6" s="216">
        <v>0.34</v>
      </c>
      <c r="D6" s="213"/>
      <c r="E6" s="218" t="s">
        <v>193</v>
      </c>
      <c r="F6" s="1034" t="s">
        <v>194</v>
      </c>
      <c r="G6" s="1035"/>
      <c r="H6" s="1035"/>
      <c r="I6" s="1036"/>
      <c r="J6" s="213"/>
    </row>
    <row r="7" spans="1:11" ht="17.25" customHeight="1" thickBot="1" x14ac:dyDescent="0.35">
      <c r="A7" s="219" t="s">
        <v>195</v>
      </c>
      <c r="B7" s="220">
        <f>SUM('PLAN OPERATIVO ALCANTARILLADO'!I6:I14)</f>
        <v>0</v>
      </c>
      <c r="C7" s="220">
        <v>0.33</v>
      </c>
      <c r="D7" s="213"/>
      <c r="E7" s="1037" t="s">
        <v>196</v>
      </c>
      <c r="F7" s="1040" t="s">
        <v>215</v>
      </c>
      <c r="G7" s="1086"/>
      <c r="H7" s="1086"/>
      <c r="I7" s="1087"/>
      <c r="J7" s="213"/>
    </row>
    <row r="8" spans="1:11" ht="17.25" thickBot="1" x14ac:dyDescent="0.35">
      <c r="A8" s="222" t="s">
        <v>198</v>
      </c>
      <c r="B8" s="223">
        <f>SUM('PLAN OPERATIVO ALCANTARILLADO'!K6:K14)</f>
        <v>0</v>
      </c>
      <c r="C8" s="242">
        <v>0.33</v>
      </c>
      <c r="D8" s="213"/>
      <c r="E8" s="1038"/>
      <c r="F8" s="1088"/>
      <c r="G8" s="1089"/>
      <c r="H8" s="1089"/>
      <c r="I8" s="1090"/>
      <c r="J8" s="225"/>
    </row>
    <row r="9" spans="1:11" ht="17.25" thickBot="1" x14ac:dyDescent="0.35">
      <c r="A9" s="214" t="s">
        <v>68</v>
      </c>
      <c r="B9" s="226">
        <f>SUM(B6:B8)</f>
        <v>0</v>
      </c>
      <c r="C9" s="227">
        <f>SUM(C6:C8)</f>
        <v>1</v>
      </c>
      <c r="D9" s="213"/>
      <c r="E9" s="1039"/>
      <c r="F9" s="1091"/>
      <c r="G9" s="1092"/>
      <c r="H9" s="1092"/>
      <c r="I9" s="1093"/>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7.25" thickBot="1" x14ac:dyDescent="0.35">
      <c r="A23" s="210"/>
      <c r="B23" s="210"/>
      <c r="C23" s="211"/>
      <c r="D23" s="210"/>
      <c r="E23" s="210"/>
      <c r="F23" s="210"/>
      <c r="G23" s="210"/>
      <c r="H23" s="210"/>
      <c r="I23" s="210"/>
      <c r="J23" s="210"/>
    </row>
    <row r="24" spans="1:10" ht="27.75" thickBot="1" x14ac:dyDescent="0.3">
      <c r="A24" s="1049" t="s">
        <v>199</v>
      </c>
      <c r="B24" s="1050"/>
      <c r="C24" s="1050"/>
      <c r="D24" s="1050"/>
      <c r="E24" s="1050"/>
      <c r="F24" s="1050"/>
      <c r="G24" s="1050"/>
      <c r="H24" s="1050"/>
      <c r="I24" s="1051"/>
      <c r="J24" s="243"/>
    </row>
    <row r="25" spans="1:10" ht="15" customHeight="1" x14ac:dyDescent="0.3">
      <c r="A25" s="1014"/>
      <c r="B25" s="1015"/>
      <c r="C25" s="1015"/>
      <c r="D25" s="1015"/>
      <c r="E25" s="1015"/>
      <c r="F25" s="1015"/>
      <c r="G25" s="1015"/>
      <c r="H25" s="1015"/>
      <c r="I25" s="1016"/>
      <c r="J25" s="213"/>
    </row>
    <row r="26" spans="1:10" ht="15" customHeight="1" x14ac:dyDescent="0.3">
      <c r="A26" s="1017"/>
      <c r="B26" s="1018"/>
      <c r="C26" s="1018"/>
      <c r="D26" s="1018"/>
      <c r="E26" s="1018"/>
      <c r="F26" s="1018"/>
      <c r="G26" s="1018"/>
      <c r="H26" s="1018"/>
      <c r="I26" s="1019"/>
      <c r="J26" s="213"/>
    </row>
    <row r="27" spans="1:10" ht="15" customHeight="1" thickBot="1" x14ac:dyDescent="0.35">
      <c r="A27" s="1020"/>
      <c r="B27" s="1021"/>
      <c r="C27" s="1021"/>
      <c r="D27" s="1021"/>
      <c r="E27" s="1021"/>
      <c r="F27" s="1021"/>
      <c r="G27" s="1021"/>
      <c r="H27" s="1021"/>
      <c r="I27" s="1022"/>
      <c r="J27" s="213"/>
    </row>
    <row r="28" spans="1:10" ht="15.75" customHeight="1" thickBot="1" x14ac:dyDescent="0.35">
      <c r="A28" s="213"/>
      <c r="B28" s="213"/>
      <c r="C28" s="213"/>
      <c r="D28" s="213"/>
      <c r="E28" s="213"/>
      <c r="F28" s="213"/>
      <c r="G28" s="213"/>
      <c r="H28" s="213"/>
      <c r="I28" s="213"/>
      <c r="J28" s="213"/>
    </row>
    <row r="29" spans="1:10" ht="27.75" thickBot="1" x14ac:dyDescent="0.3">
      <c r="A29" s="1049" t="s">
        <v>200</v>
      </c>
      <c r="B29" s="1050"/>
      <c r="C29" s="1050"/>
      <c r="D29" s="1050"/>
      <c r="E29" s="1050"/>
      <c r="F29" s="1050"/>
      <c r="G29" s="1050"/>
      <c r="H29" s="1050"/>
      <c r="I29" s="1051"/>
      <c r="J29" s="243"/>
    </row>
    <row r="30" spans="1:10" ht="15" customHeight="1" x14ac:dyDescent="0.3">
      <c r="A30" s="1014"/>
      <c r="B30" s="1015"/>
      <c r="C30" s="1015"/>
      <c r="D30" s="1015"/>
      <c r="E30" s="1015"/>
      <c r="F30" s="1015"/>
      <c r="G30" s="1015"/>
      <c r="H30" s="1015"/>
      <c r="I30" s="1016"/>
      <c r="J30" s="244"/>
    </row>
    <row r="31" spans="1:10" ht="15" customHeight="1" x14ac:dyDescent="0.3">
      <c r="A31" s="1017"/>
      <c r="B31" s="1018"/>
      <c r="C31" s="1018"/>
      <c r="D31" s="1018"/>
      <c r="E31" s="1018"/>
      <c r="F31" s="1018"/>
      <c r="G31" s="1018"/>
      <c r="H31" s="1018"/>
      <c r="I31" s="1019"/>
      <c r="J31" s="244"/>
    </row>
    <row r="32" spans="1:10" ht="15" customHeight="1" x14ac:dyDescent="0.3">
      <c r="A32" s="1017"/>
      <c r="B32" s="1018"/>
      <c r="C32" s="1018"/>
      <c r="D32" s="1018"/>
      <c r="E32" s="1018"/>
      <c r="F32" s="1018"/>
      <c r="G32" s="1018"/>
      <c r="H32" s="1018"/>
      <c r="I32" s="1019"/>
      <c r="J32" s="244"/>
    </row>
    <row r="33" spans="1:10" ht="15" customHeight="1" thickBot="1" x14ac:dyDescent="0.35">
      <c r="A33" s="1020"/>
      <c r="B33" s="1021"/>
      <c r="C33" s="1021"/>
      <c r="D33" s="1021"/>
      <c r="E33" s="1021"/>
      <c r="F33" s="1021"/>
      <c r="G33" s="1021"/>
      <c r="H33" s="1021"/>
      <c r="I33" s="1022"/>
      <c r="J33" s="244"/>
    </row>
    <row r="34" spans="1:10" ht="15.75" customHeight="1" thickBot="1" x14ac:dyDescent="0.35">
      <c r="A34" s="245"/>
      <c r="B34" s="246"/>
      <c r="C34" s="246"/>
      <c r="D34" s="246"/>
      <c r="E34" s="246"/>
      <c r="F34" s="246"/>
      <c r="G34" s="246"/>
      <c r="H34" s="246"/>
      <c r="I34" s="246"/>
      <c r="J34" s="244"/>
    </row>
    <row r="35" spans="1:10" ht="27.75" thickBot="1" x14ac:dyDescent="0.3">
      <c r="A35" s="1049" t="s">
        <v>201</v>
      </c>
      <c r="B35" s="1050"/>
      <c r="C35" s="1050"/>
      <c r="D35" s="1050"/>
      <c r="E35" s="1050"/>
      <c r="F35" s="1050"/>
      <c r="G35" s="1050"/>
      <c r="H35" s="1050"/>
      <c r="I35" s="1051"/>
      <c r="J35" s="243"/>
    </row>
    <row r="36" spans="1:10" ht="15" customHeight="1" x14ac:dyDescent="0.3">
      <c r="A36" s="1014"/>
      <c r="B36" s="1015"/>
      <c r="C36" s="1015"/>
      <c r="D36" s="1015"/>
      <c r="E36" s="1015"/>
      <c r="F36" s="1015"/>
      <c r="G36" s="1015"/>
      <c r="H36" s="1015"/>
      <c r="I36" s="1016"/>
      <c r="J36" s="244"/>
    </row>
    <row r="37" spans="1:10" ht="15" customHeight="1" x14ac:dyDescent="0.3">
      <c r="A37" s="1017"/>
      <c r="B37" s="1018"/>
      <c r="C37" s="1018"/>
      <c r="D37" s="1018"/>
      <c r="E37" s="1018"/>
      <c r="F37" s="1018"/>
      <c r="G37" s="1018"/>
      <c r="H37" s="1018"/>
      <c r="I37" s="1019"/>
      <c r="J37" s="244"/>
    </row>
    <row r="38" spans="1:10" ht="15" customHeight="1" thickBot="1" x14ac:dyDescent="0.35">
      <c r="A38" s="1020"/>
      <c r="B38" s="1021"/>
      <c r="C38" s="1021"/>
      <c r="D38" s="1021"/>
      <c r="E38" s="1021"/>
      <c r="F38" s="1021"/>
      <c r="G38" s="1021"/>
      <c r="H38" s="1021"/>
      <c r="I38" s="1022"/>
      <c r="J38" s="244"/>
    </row>
    <row r="39" spans="1:10" ht="15.75" customHeight="1" thickBot="1" x14ac:dyDescent="0.35">
      <c r="A39" s="247"/>
      <c r="B39" s="213"/>
      <c r="C39" s="213"/>
      <c r="D39" s="213"/>
      <c r="E39" s="213"/>
      <c r="F39" s="213"/>
      <c r="G39" s="213"/>
      <c r="H39" s="213"/>
      <c r="I39" s="213"/>
      <c r="J39" s="244"/>
    </row>
    <row r="40" spans="1:10" ht="27.75" thickBot="1" x14ac:dyDescent="0.3">
      <c r="A40" s="1049" t="s">
        <v>202</v>
      </c>
      <c r="B40" s="1050"/>
      <c r="C40" s="1050"/>
      <c r="D40" s="1050"/>
      <c r="E40" s="1050"/>
      <c r="F40" s="1050"/>
      <c r="G40" s="1050"/>
      <c r="H40" s="1050"/>
      <c r="I40" s="1051"/>
      <c r="J40" s="1085"/>
    </row>
    <row r="41" spans="1:10" ht="15" customHeight="1" x14ac:dyDescent="0.25">
      <c r="A41" s="1014"/>
      <c r="B41" s="1015"/>
      <c r="C41" s="1015"/>
      <c r="D41" s="1015"/>
      <c r="E41" s="1015"/>
      <c r="F41" s="1015"/>
      <c r="G41" s="1015"/>
      <c r="H41" s="1015"/>
      <c r="I41" s="1016"/>
      <c r="J41" s="1085"/>
    </row>
    <row r="42" spans="1:10" ht="15" customHeight="1" x14ac:dyDescent="0.25">
      <c r="A42" s="1017"/>
      <c r="B42" s="1018"/>
      <c r="C42" s="1018"/>
      <c r="D42" s="1018"/>
      <c r="E42" s="1018"/>
      <c r="F42" s="1018"/>
      <c r="G42" s="1018"/>
      <c r="H42" s="1018"/>
      <c r="I42" s="1019"/>
      <c r="J42" s="1085"/>
    </row>
    <row r="43" spans="1:10" ht="15" customHeight="1" x14ac:dyDescent="0.25">
      <c r="A43" s="1017"/>
      <c r="B43" s="1018"/>
      <c r="C43" s="1018"/>
      <c r="D43" s="1018"/>
      <c r="E43" s="1018"/>
      <c r="F43" s="1018"/>
      <c r="G43" s="1018"/>
      <c r="H43" s="1018"/>
      <c r="I43" s="1019"/>
      <c r="J43" s="1085"/>
    </row>
    <row r="44" spans="1:10" ht="15" customHeight="1" thickBot="1" x14ac:dyDescent="0.3">
      <c r="A44" s="1020"/>
      <c r="B44" s="1021"/>
      <c r="C44" s="1021"/>
      <c r="D44" s="1021"/>
      <c r="E44" s="1021"/>
      <c r="F44" s="1021"/>
      <c r="G44" s="1021"/>
      <c r="H44" s="1021"/>
      <c r="I44" s="1022"/>
      <c r="J44" s="1085"/>
    </row>
    <row r="45" spans="1:10" ht="15.75" customHeight="1" thickBot="1" x14ac:dyDescent="0.35">
      <c r="A45" s="247"/>
      <c r="B45" s="213"/>
      <c r="C45" s="213"/>
      <c r="D45" s="213"/>
      <c r="E45" s="213"/>
      <c r="F45" s="213"/>
      <c r="G45" s="213"/>
      <c r="H45" s="213"/>
      <c r="I45" s="213"/>
      <c r="J45" s="1085"/>
    </row>
    <row r="46" spans="1:10" ht="27.75" thickBot="1" x14ac:dyDescent="0.3">
      <c r="A46" s="1049" t="s">
        <v>203</v>
      </c>
      <c r="B46" s="1050"/>
      <c r="C46" s="1050"/>
      <c r="D46" s="1050"/>
      <c r="E46" s="1050"/>
      <c r="F46" s="1050"/>
      <c r="G46" s="1050"/>
      <c r="H46" s="1050"/>
      <c r="I46" s="1051"/>
      <c r="J46" s="243"/>
    </row>
    <row r="47" spans="1:10" ht="15.75" customHeight="1" x14ac:dyDescent="0.3">
      <c r="A47" s="1014"/>
      <c r="B47" s="1015"/>
      <c r="C47" s="1015"/>
      <c r="D47" s="1015"/>
      <c r="E47" s="1015"/>
      <c r="F47" s="1015"/>
      <c r="G47" s="1015"/>
      <c r="H47" s="1015"/>
      <c r="I47" s="1016"/>
      <c r="J47" s="244"/>
    </row>
    <row r="48" spans="1:10" ht="15" customHeight="1" x14ac:dyDescent="0.3">
      <c r="A48" s="1017"/>
      <c r="B48" s="1018"/>
      <c r="C48" s="1018"/>
      <c r="D48" s="1018"/>
      <c r="E48" s="1018"/>
      <c r="F48" s="1018"/>
      <c r="G48" s="1018"/>
      <c r="H48" s="1018"/>
      <c r="I48" s="1019"/>
      <c r="J48" s="244"/>
    </row>
    <row r="49" spans="1:10" ht="15" customHeight="1" thickBot="1" x14ac:dyDescent="0.35">
      <c r="A49" s="1020"/>
      <c r="B49" s="1021"/>
      <c r="C49" s="1021"/>
      <c r="D49" s="1021"/>
      <c r="E49" s="1021"/>
      <c r="F49" s="1021"/>
      <c r="G49" s="1021"/>
      <c r="H49" s="1021"/>
      <c r="I49" s="1022"/>
      <c r="J49" s="244"/>
    </row>
    <row r="50" spans="1:10" ht="15.75" customHeight="1" thickBot="1" x14ac:dyDescent="0.35">
      <c r="A50" s="247"/>
      <c r="B50" s="213"/>
      <c r="C50" s="213"/>
      <c r="D50" s="213"/>
      <c r="E50" s="213"/>
      <c r="F50" s="213"/>
      <c r="G50" s="213"/>
      <c r="H50" s="213"/>
      <c r="I50" s="213"/>
      <c r="J50" s="244"/>
    </row>
    <row r="51" spans="1:10" ht="27.75" thickBot="1" x14ac:dyDescent="0.3">
      <c r="A51" s="1049" t="s">
        <v>204</v>
      </c>
      <c r="B51" s="1050"/>
      <c r="C51" s="1050"/>
      <c r="D51" s="1050"/>
      <c r="E51" s="1050"/>
      <c r="F51" s="1050"/>
      <c r="G51" s="1050"/>
      <c r="H51" s="1050"/>
      <c r="I51" s="1051"/>
      <c r="J51" s="243"/>
    </row>
    <row r="52" spans="1:10" x14ac:dyDescent="0.25">
      <c r="A52" s="1014"/>
      <c r="B52" s="1015"/>
      <c r="C52" s="1015"/>
      <c r="D52" s="1015"/>
      <c r="E52" s="1015"/>
      <c r="F52" s="1015"/>
      <c r="G52" s="1015"/>
      <c r="H52" s="1015"/>
      <c r="I52" s="1016"/>
      <c r="J52" s="248"/>
    </row>
    <row r="53" spans="1:10" x14ac:dyDescent="0.25">
      <c r="A53" s="1017"/>
      <c r="B53" s="1018"/>
      <c r="C53" s="1018"/>
      <c r="D53" s="1018"/>
      <c r="E53" s="1018"/>
      <c r="F53" s="1018"/>
      <c r="G53" s="1018"/>
      <c r="H53" s="1018"/>
      <c r="I53" s="1019"/>
      <c r="J53" s="248"/>
    </row>
    <row r="54" spans="1:10" x14ac:dyDescent="0.25">
      <c r="A54" s="1017"/>
      <c r="B54" s="1018"/>
      <c r="C54" s="1018"/>
      <c r="D54" s="1018"/>
      <c r="E54" s="1018"/>
      <c r="F54" s="1018"/>
      <c r="G54" s="1018"/>
      <c r="H54" s="1018"/>
      <c r="I54" s="1019"/>
      <c r="J54" s="248"/>
    </row>
    <row r="55" spans="1:10" x14ac:dyDescent="0.25">
      <c r="A55" s="1017"/>
      <c r="B55" s="1018"/>
      <c r="C55" s="1018"/>
      <c r="D55" s="1018"/>
      <c r="E55" s="1018"/>
      <c r="F55" s="1018"/>
      <c r="G55" s="1018"/>
      <c r="H55" s="1018"/>
      <c r="I55" s="1019"/>
      <c r="J55" s="248"/>
    </row>
    <row r="56" spans="1:10" ht="15.75" thickBot="1" x14ac:dyDescent="0.3">
      <c r="A56" s="1020"/>
      <c r="B56" s="1021"/>
      <c r="C56" s="1021"/>
      <c r="D56" s="1021"/>
      <c r="E56" s="1021"/>
      <c r="F56" s="1021"/>
      <c r="G56" s="1021"/>
      <c r="H56" s="1021"/>
      <c r="I56" s="1022"/>
      <c r="J56" s="248"/>
    </row>
  </sheetData>
  <mergeCells count="25">
    <mergeCell ref="A46:I46"/>
    <mergeCell ref="A47:I49"/>
    <mergeCell ref="A51:I51"/>
    <mergeCell ref="A52:I56"/>
    <mergeCell ref="A29:I29"/>
    <mergeCell ref="A30:I33"/>
    <mergeCell ref="A35:I35"/>
    <mergeCell ref="A36:I38"/>
    <mergeCell ref="A40:I40"/>
    <mergeCell ref="J40:J45"/>
    <mergeCell ref="A41:I44"/>
    <mergeCell ref="F5:I5"/>
    <mergeCell ref="F6:I6"/>
    <mergeCell ref="E7:E9"/>
    <mergeCell ref="F7:I9"/>
    <mergeCell ref="A24:I24"/>
    <mergeCell ref="A25:I27"/>
    <mergeCell ref="K1:K2"/>
    <mergeCell ref="B2:G2"/>
    <mergeCell ref="B3:G3"/>
    <mergeCell ref="A1:A3"/>
    <mergeCell ref="B1:G1"/>
    <mergeCell ref="H1:H2"/>
    <mergeCell ref="I1:I2"/>
    <mergeCell ref="J1:J2"/>
  </mergeCells>
  <conditionalFormatting sqref="D6:F6 F5 E7:F7">
    <cfRule type="containsText" dxfId="59" priority="1" operator="containsText" text="CUMPLIMIENTO">
      <formula>NOT(ISERROR(SEARCH("CUMPLIMIENTO",D5)))</formula>
    </cfRule>
    <cfRule type="containsText" dxfId="58" priority="2" operator="containsText" text="OBSERVACION">
      <formula>NOT(ISERROR(SEARCH("OBSERVACION",D5)))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N70"/>
  <sheetViews>
    <sheetView zoomScale="80" zoomScaleNormal="80" workbookViewId="0">
      <selection activeCell="K22" sqref="K22:K24"/>
    </sheetView>
  </sheetViews>
  <sheetFormatPr baseColWidth="10" defaultRowHeight="15" x14ac:dyDescent="0.25"/>
  <cols>
    <col min="1" max="1" width="5.28515625" customWidth="1"/>
    <col min="2" max="2" width="20.140625" style="106" customWidth="1"/>
    <col min="3" max="3" width="24.5703125" style="290" customWidth="1"/>
    <col min="4" max="4" width="24.140625" style="290" customWidth="1"/>
    <col min="5" max="5" width="11.42578125" style="187"/>
    <col min="6" max="6" width="11.42578125" style="291"/>
    <col min="7" max="7" width="11.42578125" style="12"/>
    <col min="8" max="8" width="12.85546875" style="292" customWidth="1"/>
    <col min="9" max="9" width="11.42578125" style="12"/>
    <col min="10" max="10" width="13.42578125" customWidth="1"/>
    <col min="11" max="11" width="11.42578125" style="12"/>
    <col min="12" max="12" width="12.7109375" customWidth="1"/>
    <col min="13" max="13" width="9.5703125" style="106" customWidth="1"/>
    <col min="14" max="14" width="16.42578125" customWidth="1"/>
  </cols>
  <sheetData>
    <row r="1" spans="1:14" ht="39" customHeight="1" x14ac:dyDescent="0.25">
      <c r="A1" s="1104"/>
      <c r="B1" s="1105"/>
      <c r="C1" s="1106"/>
      <c r="D1" s="982" t="s">
        <v>216</v>
      </c>
      <c r="E1" s="983"/>
      <c r="F1" s="983"/>
      <c r="G1" s="983"/>
      <c r="H1" s="983"/>
      <c r="I1" s="983"/>
      <c r="J1" s="983"/>
      <c r="K1" s="983"/>
      <c r="L1" s="983"/>
      <c r="M1" s="1094" t="s">
        <v>1</v>
      </c>
      <c r="N1" s="1028" t="s">
        <v>165</v>
      </c>
    </row>
    <row r="2" spans="1:14" ht="32.25" customHeight="1" thickBot="1" x14ac:dyDescent="0.4">
      <c r="A2" s="1107"/>
      <c r="B2" s="1108"/>
      <c r="C2" s="1109"/>
      <c r="D2" s="970" t="s">
        <v>166</v>
      </c>
      <c r="E2" s="970"/>
      <c r="F2" s="970"/>
      <c r="G2" s="970"/>
      <c r="H2" s="970"/>
      <c r="I2" s="970"/>
      <c r="J2" s="970"/>
      <c r="K2" s="970"/>
      <c r="L2" s="970"/>
      <c r="M2" s="1095"/>
      <c r="N2" s="1029"/>
    </row>
    <row r="3" spans="1:14" ht="37.5" customHeight="1" thickBot="1" x14ac:dyDescent="0.4">
      <c r="A3" s="1110"/>
      <c r="B3" s="1111"/>
      <c r="C3" s="1112"/>
      <c r="D3" s="971" t="s">
        <v>279</v>
      </c>
      <c r="E3" s="971"/>
      <c r="F3" s="971"/>
      <c r="G3" s="971"/>
      <c r="H3" s="971"/>
      <c r="I3" s="971"/>
      <c r="J3" s="971"/>
      <c r="K3" s="971"/>
      <c r="L3" s="971"/>
      <c r="M3" s="249" t="s">
        <v>3</v>
      </c>
      <c r="N3" s="207">
        <v>1</v>
      </c>
    </row>
    <row r="4" spans="1:14" ht="17.25" thickBot="1" x14ac:dyDescent="0.35">
      <c r="B4" s="250"/>
      <c r="C4" s="251"/>
      <c r="D4" s="251"/>
      <c r="E4" s="252"/>
      <c r="F4" s="253"/>
      <c r="G4" s="254"/>
      <c r="H4" s="255"/>
      <c r="I4" s="254"/>
      <c r="J4" s="210"/>
      <c r="K4" s="254"/>
      <c r="L4" s="210"/>
      <c r="M4" s="256"/>
      <c r="N4" s="210"/>
    </row>
    <row r="5" spans="1:14" ht="39" thickBot="1" x14ac:dyDescent="0.3">
      <c r="A5" s="196" t="s">
        <v>169</v>
      </c>
      <c r="B5" s="257" t="s">
        <v>64</v>
      </c>
      <c r="C5" s="258" t="s">
        <v>6</v>
      </c>
      <c r="D5" s="257" t="s">
        <v>141</v>
      </c>
      <c r="E5" s="259" t="s">
        <v>217</v>
      </c>
      <c r="F5" s="260" t="s">
        <v>171</v>
      </c>
      <c r="G5" s="261" t="s">
        <v>57</v>
      </c>
      <c r="H5" s="262" t="s">
        <v>9</v>
      </c>
      <c r="I5" s="261" t="s">
        <v>172</v>
      </c>
      <c r="J5" s="263" t="s">
        <v>173</v>
      </c>
      <c r="K5" s="264" t="s">
        <v>59</v>
      </c>
      <c r="L5" s="257" t="s">
        <v>174</v>
      </c>
      <c r="M5" s="265" t="s">
        <v>142</v>
      </c>
      <c r="N5" s="266" t="s">
        <v>175</v>
      </c>
    </row>
    <row r="6" spans="1:14" ht="38.25" customHeight="1" x14ac:dyDescent="0.25">
      <c r="A6" s="1113">
        <v>1</v>
      </c>
      <c r="B6" s="1114" t="s">
        <v>118</v>
      </c>
      <c r="C6" s="1115" t="s">
        <v>218</v>
      </c>
      <c r="D6" s="1102" t="s">
        <v>219</v>
      </c>
      <c r="E6" s="267" t="s">
        <v>178</v>
      </c>
      <c r="F6" s="268">
        <v>0.05</v>
      </c>
      <c r="G6" s="1116">
        <v>0</v>
      </c>
      <c r="H6" s="1129">
        <v>43951</v>
      </c>
      <c r="I6" s="1128">
        <v>0</v>
      </c>
      <c r="J6" s="1129">
        <v>44073</v>
      </c>
      <c r="K6" s="1131">
        <v>0</v>
      </c>
      <c r="L6" s="1132">
        <v>44185</v>
      </c>
      <c r="M6" s="1133">
        <f>SUM(G6:G7,I6:I7,K6:K7)</f>
        <v>0</v>
      </c>
      <c r="N6" s="1118"/>
    </row>
    <row r="7" spans="1:14" ht="42" customHeight="1" x14ac:dyDescent="0.25">
      <c r="A7" s="1096"/>
      <c r="B7" s="1097"/>
      <c r="C7" s="1115"/>
      <c r="D7" s="1102"/>
      <c r="E7" s="269" t="s">
        <v>179</v>
      </c>
      <c r="F7" s="270">
        <v>0.05</v>
      </c>
      <c r="G7" s="1117"/>
      <c r="H7" s="1129"/>
      <c r="I7" s="1122"/>
      <c r="J7" s="1129"/>
      <c r="K7" s="1125"/>
      <c r="L7" s="1132"/>
      <c r="M7" s="1127"/>
      <c r="N7" s="1119"/>
    </row>
    <row r="8" spans="1:14" ht="73.5" customHeight="1" thickBot="1" x14ac:dyDescent="0.35">
      <c r="A8" s="271">
        <v>2</v>
      </c>
      <c r="B8" s="272" t="s">
        <v>118</v>
      </c>
      <c r="C8" s="273" t="s">
        <v>220</v>
      </c>
      <c r="D8" s="274" t="s">
        <v>221</v>
      </c>
      <c r="E8" s="269" t="s">
        <v>179</v>
      </c>
      <c r="F8" s="270">
        <v>0.1</v>
      </c>
      <c r="G8" s="275">
        <v>0</v>
      </c>
      <c r="H8" s="1129"/>
      <c r="I8" s="276">
        <v>0</v>
      </c>
      <c r="J8" s="1129"/>
      <c r="K8" s="277">
        <v>0</v>
      </c>
      <c r="L8" s="1132"/>
      <c r="M8" s="278">
        <f>SUM(G8,I8,K8)</f>
        <v>0</v>
      </c>
      <c r="N8" s="279"/>
    </row>
    <row r="9" spans="1:14" ht="49.5" customHeight="1" x14ac:dyDescent="0.25">
      <c r="A9" s="1096">
        <v>3</v>
      </c>
      <c r="B9" s="1097" t="s">
        <v>118</v>
      </c>
      <c r="C9" s="1098" t="s">
        <v>222</v>
      </c>
      <c r="D9" s="1101" t="s">
        <v>223</v>
      </c>
      <c r="E9" s="280" t="s">
        <v>178</v>
      </c>
      <c r="F9" s="281">
        <v>0.04</v>
      </c>
      <c r="G9" s="1138">
        <v>0</v>
      </c>
      <c r="H9" s="1129"/>
      <c r="I9" s="1120">
        <v>0</v>
      </c>
      <c r="J9" s="1129"/>
      <c r="K9" s="1123">
        <v>0</v>
      </c>
      <c r="L9" s="1132"/>
      <c r="M9" s="1126">
        <f>SUM(G9:G11,I9:I11,K9:K11)</f>
        <v>0</v>
      </c>
      <c r="N9" s="1119"/>
    </row>
    <row r="10" spans="1:14" ht="46.5" customHeight="1" x14ac:dyDescent="0.25">
      <c r="A10" s="1096"/>
      <c r="B10" s="1097"/>
      <c r="C10" s="1099"/>
      <c r="D10" s="1102"/>
      <c r="E10" s="269" t="s">
        <v>179</v>
      </c>
      <c r="F10" s="270">
        <v>0.03</v>
      </c>
      <c r="G10" s="1139"/>
      <c r="H10" s="1129"/>
      <c r="I10" s="1121"/>
      <c r="J10" s="1129"/>
      <c r="K10" s="1124"/>
      <c r="L10" s="1132"/>
      <c r="M10" s="1127"/>
      <c r="N10" s="1119"/>
    </row>
    <row r="11" spans="1:14" ht="45" customHeight="1" thickBot="1" x14ac:dyDescent="0.3">
      <c r="A11" s="1096"/>
      <c r="B11" s="1097"/>
      <c r="C11" s="1100"/>
      <c r="D11" s="1103"/>
      <c r="E11" s="269" t="s">
        <v>180</v>
      </c>
      <c r="F11" s="282">
        <v>0.03</v>
      </c>
      <c r="G11" s="1117"/>
      <c r="H11" s="1129"/>
      <c r="I11" s="1122"/>
      <c r="J11" s="1129"/>
      <c r="K11" s="1125"/>
      <c r="L11" s="1132"/>
      <c r="M11" s="1127"/>
      <c r="N11" s="1119"/>
    </row>
    <row r="12" spans="1:14" ht="30" customHeight="1" x14ac:dyDescent="0.25">
      <c r="A12" s="1096">
        <v>4</v>
      </c>
      <c r="B12" s="1097" t="s">
        <v>118</v>
      </c>
      <c r="C12" s="1135" t="s">
        <v>224</v>
      </c>
      <c r="D12" s="1101" t="s">
        <v>225</v>
      </c>
      <c r="E12" s="280" t="s">
        <v>178</v>
      </c>
      <c r="F12" s="281">
        <v>0.04</v>
      </c>
      <c r="G12" s="1138">
        <v>0</v>
      </c>
      <c r="H12" s="1129"/>
      <c r="I12" s="1120">
        <v>0</v>
      </c>
      <c r="J12" s="1129"/>
      <c r="K12" s="1123">
        <v>0</v>
      </c>
      <c r="L12" s="1132"/>
      <c r="M12" s="1126">
        <f>SUM(G12:G14,I12:I14,K12:K14,)</f>
        <v>0</v>
      </c>
      <c r="N12" s="1119"/>
    </row>
    <row r="13" spans="1:14" ht="30.75" customHeight="1" x14ac:dyDescent="0.25">
      <c r="A13" s="1096"/>
      <c r="B13" s="1097"/>
      <c r="C13" s="1136"/>
      <c r="D13" s="1102"/>
      <c r="E13" s="269" t="s">
        <v>179</v>
      </c>
      <c r="F13" s="270">
        <v>0.03</v>
      </c>
      <c r="G13" s="1139"/>
      <c r="H13" s="1129"/>
      <c r="I13" s="1121"/>
      <c r="J13" s="1129"/>
      <c r="K13" s="1124"/>
      <c r="L13" s="1132"/>
      <c r="M13" s="1127"/>
      <c r="N13" s="1119"/>
    </row>
    <row r="14" spans="1:14" ht="35.25" customHeight="1" x14ac:dyDescent="0.25">
      <c r="A14" s="1096"/>
      <c r="B14" s="1097"/>
      <c r="C14" s="1137"/>
      <c r="D14" s="1103"/>
      <c r="E14" s="269" t="s">
        <v>180</v>
      </c>
      <c r="F14" s="282">
        <v>0.03</v>
      </c>
      <c r="G14" s="1117"/>
      <c r="H14" s="1129"/>
      <c r="I14" s="1122"/>
      <c r="J14" s="1129"/>
      <c r="K14" s="1125"/>
      <c r="L14" s="1132"/>
      <c r="M14" s="1127"/>
      <c r="N14" s="1119"/>
    </row>
    <row r="15" spans="1:14" ht="81.75" customHeight="1" thickBot="1" x14ac:dyDescent="0.35">
      <c r="A15" s="271">
        <v>5</v>
      </c>
      <c r="B15" s="272" t="s">
        <v>118</v>
      </c>
      <c r="C15" s="283" t="s">
        <v>226</v>
      </c>
      <c r="D15" s="274" t="s">
        <v>227</v>
      </c>
      <c r="E15" s="269" t="s">
        <v>179</v>
      </c>
      <c r="F15" s="270">
        <v>0.1</v>
      </c>
      <c r="G15" s="275">
        <v>0</v>
      </c>
      <c r="H15" s="1129"/>
      <c r="I15" s="276">
        <v>0</v>
      </c>
      <c r="J15" s="1129"/>
      <c r="K15" s="277">
        <v>0</v>
      </c>
      <c r="L15" s="1132"/>
      <c r="M15" s="278">
        <f>SUM(G15,I15,K15)</f>
        <v>0</v>
      </c>
      <c r="N15" s="279"/>
    </row>
    <row r="16" spans="1:14" ht="36.75" customHeight="1" x14ac:dyDescent="0.25">
      <c r="A16" s="1096">
        <v>6</v>
      </c>
      <c r="B16" s="1097" t="s">
        <v>118</v>
      </c>
      <c r="C16" s="1098" t="s">
        <v>228</v>
      </c>
      <c r="D16" s="1101" t="s">
        <v>229</v>
      </c>
      <c r="E16" s="280" t="s">
        <v>178</v>
      </c>
      <c r="F16" s="281">
        <v>0.04</v>
      </c>
      <c r="G16" s="1138">
        <v>0</v>
      </c>
      <c r="H16" s="1129"/>
      <c r="I16" s="1120">
        <v>0</v>
      </c>
      <c r="J16" s="1129"/>
      <c r="K16" s="1123">
        <v>0</v>
      </c>
      <c r="L16" s="1132"/>
      <c r="M16" s="1126">
        <f>SUM(G16:G18,I16:I18,K16:K18,)</f>
        <v>0</v>
      </c>
      <c r="N16" s="1119"/>
    </row>
    <row r="17" spans="1:14" ht="34.5" customHeight="1" x14ac:dyDescent="0.25">
      <c r="A17" s="1096"/>
      <c r="B17" s="1097"/>
      <c r="C17" s="1099"/>
      <c r="D17" s="1102"/>
      <c r="E17" s="269" t="s">
        <v>179</v>
      </c>
      <c r="F17" s="270">
        <v>0.03</v>
      </c>
      <c r="G17" s="1139"/>
      <c r="H17" s="1129"/>
      <c r="I17" s="1121"/>
      <c r="J17" s="1129"/>
      <c r="K17" s="1124"/>
      <c r="L17" s="1132"/>
      <c r="M17" s="1127"/>
      <c r="N17" s="1119"/>
    </row>
    <row r="18" spans="1:14" ht="33.75" customHeight="1" thickBot="1" x14ac:dyDescent="0.3">
      <c r="A18" s="1096"/>
      <c r="B18" s="1097"/>
      <c r="C18" s="1100"/>
      <c r="D18" s="1103"/>
      <c r="E18" s="269" t="s">
        <v>180</v>
      </c>
      <c r="F18" s="282">
        <v>0.03</v>
      </c>
      <c r="G18" s="1117"/>
      <c r="H18" s="1129"/>
      <c r="I18" s="1122"/>
      <c r="J18" s="1129"/>
      <c r="K18" s="1125"/>
      <c r="L18" s="1132"/>
      <c r="M18" s="1127"/>
      <c r="N18" s="1119"/>
    </row>
    <row r="19" spans="1:14" ht="32.25" customHeight="1" x14ac:dyDescent="0.25">
      <c r="A19" s="1096">
        <v>7</v>
      </c>
      <c r="B19" s="1097" t="s">
        <v>118</v>
      </c>
      <c r="C19" s="1135" t="s">
        <v>230</v>
      </c>
      <c r="D19" s="1140" t="s">
        <v>231</v>
      </c>
      <c r="E19" s="280" t="s">
        <v>178</v>
      </c>
      <c r="F19" s="281">
        <v>0.04</v>
      </c>
      <c r="G19" s="1138">
        <v>0</v>
      </c>
      <c r="H19" s="1129"/>
      <c r="I19" s="1120">
        <v>0</v>
      </c>
      <c r="J19" s="1129"/>
      <c r="K19" s="1123">
        <v>0</v>
      </c>
      <c r="L19" s="1132"/>
      <c r="M19" s="1126">
        <f>SUM(G19:G21,I19:I21,K19:K21)</f>
        <v>0</v>
      </c>
      <c r="N19" s="1119"/>
    </row>
    <row r="20" spans="1:14" ht="33.75" customHeight="1" x14ac:dyDescent="0.25">
      <c r="A20" s="1096"/>
      <c r="B20" s="1097"/>
      <c r="C20" s="1136"/>
      <c r="D20" s="1141"/>
      <c r="E20" s="269" t="s">
        <v>179</v>
      </c>
      <c r="F20" s="270">
        <v>0.03</v>
      </c>
      <c r="G20" s="1139"/>
      <c r="H20" s="1129"/>
      <c r="I20" s="1121"/>
      <c r="J20" s="1129"/>
      <c r="K20" s="1124"/>
      <c r="L20" s="1132"/>
      <c r="M20" s="1127"/>
      <c r="N20" s="1119"/>
    </row>
    <row r="21" spans="1:14" ht="43.5" customHeight="1" thickBot="1" x14ac:dyDescent="0.3">
      <c r="A21" s="1096"/>
      <c r="B21" s="1097"/>
      <c r="C21" s="1137"/>
      <c r="D21" s="1142"/>
      <c r="E21" s="269" t="s">
        <v>180</v>
      </c>
      <c r="F21" s="282">
        <v>0.03</v>
      </c>
      <c r="G21" s="1117"/>
      <c r="H21" s="1129"/>
      <c r="I21" s="1122"/>
      <c r="J21" s="1129"/>
      <c r="K21" s="1125"/>
      <c r="L21" s="1132"/>
      <c r="M21" s="1127"/>
      <c r="N21" s="1119"/>
    </row>
    <row r="22" spans="1:14" ht="42" customHeight="1" x14ac:dyDescent="0.25">
      <c r="A22" s="1096">
        <v>8</v>
      </c>
      <c r="B22" s="1097" t="s">
        <v>118</v>
      </c>
      <c r="C22" s="1135" t="s">
        <v>232</v>
      </c>
      <c r="D22" s="1101" t="s">
        <v>233</v>
      </c>
      <c r="E22" s="280" t="s">
        <v>178</v>
      </c>
      <c r="F22" s="281">
        <v>0.04</v>
      </c>
      <c r="G22" s="1138">
        <v>0</v>
      </c>
      <c r="H22" s="1129"/>
      <c r="I22" s="1120">
        <v>0</v>
      </c>
      <c r="J22" s="1129"/>
      <c r="K22" s="1123">
        <v>0</v>
      </c>
      <c r="L22" s="1132"/>
      <c r="M22" s="1126">
        <f>SUM(G22:G24,I22:I24,K22:K24)</f>
        <v>0</v>
      </c>
      <c r="N22" s="1119"/>
    </row>
    <row r="23" spans="1:14" ht="45.75" customHeight="1" x14ac:dyDescent="0.25">
      <c r="A23" s="1096"/>
      <c r="B23" s="1097"/>
      <c r="C23" s="1136"/>
      <c r="D23" s="1102"/>
      <c r="E23" s="269" t="s">
        <v>179</v>
      </c>
      <c r="F23" s="270">
        <v>0.03</v>
      </c>
      <c r="G23" s="1139"/>
      <c r="H23" s="1129"/>
      <c r="I23" s="1121"/>
      <c r="J23" s="1129"/>
      <c r="K23" s="1124"/>
      <c r="L23" s="1132"/>
      <c r="M23" s="1127"/>
      <c r="N23" s="1119"/>
    </row>
    <row r="24" spans="1:14" ht="38.25" customHeight="1" thickBot="1" x14ac:dyDescent="0.3">
      <c r="A24" s="1096"/>
      <c r="B24" s="1097"/>
      <c r="C24" s="1137"/>
      <c r="D24" s="1103"/>
      <c r="E24" s="269" t="s">
        <v>180</v>
      </c>
      <c r="F24" s="282">
        <v>0.03</v>
      </c>
      <c r="G24" s="1117"/>
      <c r="H24" s="1129"/>
      <c r="I24" s="1122"/>
      <c r="J24" s="1129"/>
      <c r="K24" s="1125"/>
      <c r="L24" s="1132"/>
      <c r="M24" s="1127"/>
      <c r="N24" s="1119"/>
    </row>
    <row r="25" spans="1:14" ht="33.75" customHeight="1" x14ac:dyDescent="0.25">
      <c r="A25" s="1096">
        <v>9</v>
      </c>
      <c r="B25" s="1097" t="s">
        <v>118</v>
      </c>
      <c r="C25" s="1135" t="s">
        <v>234</v>
      </c>
      <c r="D25" s="1101" t="s">
        <v>235</v>
      </c>
      <c r="E25" s="280" t="s">
        <v>178</v>
      </c>
      <c r="F25" s="281">
        <v>0.04</v>
      </c>
      <c r="G25" s="1138">
        <v>0</v>
      </c>
      <c r="H25" s="1129"/>
      <c r="I25" s="1120">
        <v>0</v>
      </c>
      <c r="J25" s="1129"/>
      <c r="K25" s="1123">
        <v>0</v>
      </c>
      <c r="L25" s="1132"/>
      <c r="M25" s="1126">
        <f>SUM(G25:G27,I25:I27,K25:K27)</f>
        <v>0</v>
      </c>
      <c r="N25" s="1119"/>
    </row>
    <row r="26" spans="1:14" ht="24.75" customHeight="1" x14ac:dyDescent="0.25">
      <c r="A26" s="1096"/>
      <c r="B26" s="1097"/>
      <c r="C26" s="1136"/>
      <c r="D26" s="1102"/>
      <c r="E26" s="269" t="s">
        <v>179</v>
      </c>
      <c r="F26" s="270">
        <v>0.03</v>
      </c>
      <c r="G26" s="1139"/>
      <c r="H26" s="1129"/>
      <c r="I26" s="1121"/>
      <c r="J26" s="1129"/>
      <c r="K26" s="1124"/>
      <c r="L26" s="1132"/>
      <c r="M26" s="1127"/>
      <c r="N26" s="1119"/>
    </row>
    <row r="27" spans="1:14" ht="22.5" customHeight="1" thickBot="1" x14ac:dyDescent="0.3">
      <c r="A27" s="1096"/>
      <c r="B27" s="1097"/>
      <c r="C27" s="1137"/>
      <c r="D27" s="1103"/>
      <c r="E27" s="269" t="s">
        <v>180</v>
      </c>
      <c r="F27" s="282">
        <v>0.03</v>
      </c>
      <c r="G27" s="1117"/>
      <c r="H27" s="1129"/>
      <c r="I27" s="1122"/>
      <c r="J27" s="1129"/>
      <c r="K27" s="1125"/>
      <c r="L27" s="1132"/>
      <c r="M27" s="1127"/>
      <c r="N27" s="1119"/>
    </row>
    <row r="28" spans="1:14" ht="26.25" customHeight="1" x14ac:dyDescent="0.25">
      <c r="A28" s="1096">
        <v>10</v>
      </c>
      <c r="B28" s="1097" t="s">
        <v>118</v>
      </c>
      <c r="C28" s="1135" t="s">
        <v>236</v>
      </c>
      <c r="D28" s="1101" t="s">
        <v>237</v>
      </c>
      <c r="E28" s="280" t="s">
        <v>178</v>
      </c>
      <c r="F28" s="281">
        <v>0.04</v>
      </c>
      <c r="G28" s="1138">
        <v>0</v>
      </c>
      <c r="H28" s="1129"/>
      <c r="I28" s="1120">
        <v>0</v>
      </c>
      <c r="J28" s="1129"/>
      <c r="K28" s="1123">
        <v>0</v>
      </c>
      <c r="L28" s="1132"/>
      <c r="M28" s="1126">
        <f>SUM(G28:G30,I28:I30,K28:K30)</f>
        <v>0</v>
      </c>
      <c r="N28" s="1119"/>
    </row>
    <row r="29" spans="1:14" ht="24.75" customHeight="1" x14ac:dyDescent="0.25">
      <c r="A29" s="1096"/>
      <c r="B29" s="1097"/>
      <c r="C29" s="1136"/>
      <c r="D29" s="1102"/>
      <c r="E29" s="269" t="s">
        <v>179</v>
      </c>
      <c r="F29" s="270">
        <v>0.03</v>
      </c>
      <c r="G29" s="1139"/>
      <c r="H29" s="1129"/>
      <c r="I29" s="1121"/>
      <c r="J29" s="1129"/>
      <c r="K29" s="1124"/>
      <c r="L29" s="1132"/>
      <c r="M29" s="1127"/>
      <c r="N29" s="1119"/>
    </row>
    <row r="30" spans="1:14" ht="23.25" customHeight="1" thickBot="1" x14ac:dyDescent="0.3">
      <c r="A30" s="1147"/>
      <c r="B30" s="1097"/>
      <c r="C30" s="1148"/>
      <c r="D30" s="1149"/>
      <c r="E30" s="284" t="s">
        <v>180</v>
      </c>
      <c r="F30" s="285">
        <v>0.03</v>
      </c>
      <c r="G30" s="1150"/>
      <c r="H30" s="1129"/>
      <c r="I30" s="1151"/>
      <c r="J30" s="1129"/>
      <c r="K30" s="1134"/>
      <c r="L30" s="1132"/>
      <c r="M30" s="1143"/>
      <c r="N30" s="1144"/>
    </row>
    <row r="31" spans="1:14" ht="20.25" customHeight="1" thickBot="1" x14ac:dyDescent="0.35">
      <c r="B31" s="1145" t="s">
        <v>187</v>
      </c>
      <c r="C31" s="1146"/>
      <c r="D31" s="1146"/>
      <c r="E31" s="1146"/>
      <c r="F31" s="286">
        <f>SUM(F6:F30)</f>
        <v>1.0000000000000004</v>
      </c>
      <c r="G31" s="287">
        <f>SUM(G6:G30)</f>
        <v>0</v>
      </c>
      <c r="H31" s="1130"/>
      <c r="I31" s="288">
        <f>SUM(I6:I30,G31)</f>
        <v>0</v>
      </c>
      <c r="J31" s="1130"/>
      <c r="K31" s="289">
        <f>SUM(K6:K30,I31)</f>
        <v>0</v>
      </c>
      <c r="L31" s="1130"/>
      <c r="M31" s="9"/>
      <c r="N31" s="9"/>
    </row>
    <row r="32" spans="1:14" ht="30" customHeight="1" x14ac:dyDescent="0.25">
      <c r="B32"/>
      <c r="C32"/>
      <c r="D32"/>
      <c r="E32"/>
      <c r="F32"/>
      <c r="H32"/>
      <c r="M32"/>
    </row>
    <row r="33" spans="2:13" ht="28.5" customHeight="1" x14ac:dyDescent="0.25">
      <c r="B33"/>
      <c r="C33"/>
      <c r="D33"/>
      <c r="E33"/>
      <c r="F33" s="1"/>
      <c r="H33"/>
      <c r="M33"/>
    </row>
    <row r="34" spans="2:13" ht="21.75" customHeight="1" x14ac:dyDescent="0.25">
      <c r="B34"/>
      <c r="C34"/>
      <c r="D34"/>
      <c r="E34"/>
      <c r="F34" s="1"/>
      <c r="H34"/>
      <c r="M34"/>
    </row>
    <row r="35" spans="2:13" ht="24" customHeight="1" x14ac:dyDescent="0.25">
      <c r="B35"/>
      <c r="C35"/>
      <c r="D35"/>
      <c r="E35"/>
      <c r="F35" s="1"/>
      <c r="H35"/>
      <c r="M35"/>
    </row>
    <row r="36" spans="2:13" ht="28.5" customHeight="1" x14ac:dyDescent="0.25">
      <c r="B36"/>
      <c r="C36"/>
      <c r="D36"/>
      <c r="E36"/>
      <c r="F36" s="1"/>
      <c r="H36"/>
      <c r="M36"/>
    </row>
    <row r="37" spans="2:13" ht="72.75" customHeight="1" x14ac:dyDescent="0.25">
      <c r="B37"/>
      <c r="C37"/>
      <c r="D37"/>
      <c r="E37"/>
      <c r="F37"/>
      <c r="H37"/>
      <c r="M37"/>
    </row>
    <row r="38" spans="2:13" ht="42.75" customHeight="1" x14ac:dyDescent="0.25">
      <c r="B38"/>
      <c r="C38"/>
      <c r="D38"/>
      <c r="E38"/>
      <c r="F38"/>
      <c r="H38"/>
      <c r="M38"/>
    </row>
    <row r="39" spans="2:13" ht="48.75" customHeight="1" x14ac:dyDescent="0.25">
      <c r="B39"/>
      <c r="C39"/>
      <c r="D39"/>
      <c r="E39"/>
      <c r="F39"/>
      <c r="H39"/>
      <c r="M39"/>
    </row>
    <row r="40" spans="2:13" ht="25.5" customHeight="1" x14ac:dyDescent="0.25">
      <c r="B40"/>
      <c r="C40"/>
      <c r="D40"/>
      <c r="E40"/>
      <c r="F40"/>
      <c r="H40"/>
      <c r="M40"/>
    </row>
    <row r="41" spans="2:13" ht="30.75" customHeight="1" x14ac:dyDescent="0.25">
      <c r="B41"/>
      <c r="C41"/>
      <c r="D41"/>
      <c r="E41"/>
      <c r="F41"/>
      <c r="H41"/>
      <c r="M41"/>
    </row>
    <row r="42" spans="2:13" ht="21" customHeight="1" x14ac:dyDescent="0.25">
      <c r="B42"/>
      <c r="C42"/>
      <c r="D42"/>
      <c r="E42"/>
      <c r="F42"/>
      <c r="H42"/>
      <c r="M42"/>
    </row>
    <row r="43" spans="2:13" ht="22.5" customHeight="1" x14ac:dyDescent="0.25">
      <c r="B43"/>
      <c r="C43"/>
      <c r="D43"/>
      <c r="E43"/>
      <c r="F43"/>
      <c r="H43"/>
      <c r="M43"/>
    </row>
    <row r="44" spans="2:13" ht="23.25" customHeight="1" x14ac:dyDescent="0.25">
      <c r="B44"/>
      <c r="C44"/>
      <c r="D44"/>
      <c r="E44"/>
      <c r="F44"/>
      <c r="H44"/>
      <c r="M44"/>
    </row>
    <row r="45" spans="2:13" ht="24" customHeight="1" x14ac:dyDescent="0.25">
      <c r="B45"/>
      <c r="C45"/>
      <c r="D45"/>
      <c r="E45"/>
      <c r="F45"/>
      <c r="H45"/>
      <c r="M45"/>
    </row>
    <row r="46" spans="2:13" ht="18.75" customHeight="1" x14ac:dyDescent="0.25">
      <c r="B46"/>
      <c r="C46"/>
      <c r="D46"/>
      <c r="E46"/>
      <c r="F46"/>
      <c r="H46"/>
      <c r="M46"/>
    </row>
    <row r="47" spans="2:13" ht="19.5" customHeight="1" x14ac:dyDescent="0.25">
      <c r="B47"/>
      <c r="C47"/>
      <c r="D47"/>
      <c r="E47"/>
      <c r="F47"/>
      <c r="H47"/>
      <c r="M47"/>
    </row>
    <row r="48" spans="2:13" ht="22.5" customHeight="1" x14ac:dyDescent="0.25">
      <c r="B48"/>
      <c r="C48"/>
      <c r="D48"/>
      <c r="E48"/>
      <c r="F48"/>
      <c r="H48"/>
      <c r="M48"/>
    </row>
    <row r="49" spans="2:13" ht="22.5" customHeight="1" x14ac:dyDescent="0.25">
      <c r="B49"/>
      <c r="C49"/>
      <c r="D49"/>
      <c r="E49"/>
      <c r="F49"/>
      <c r="H49"/>
      <c r="M49"/>
    </row>
    <row r="50" spans="2:13" ht="22.5" customHeight="1" x14ac:dyDescent="0.25">
      <c r="B50"/>
      <c r="C50"/>
      <c r="D50"/>
      <c r="E50"/>
      <c r="F50"/>
      <c r="H50"/>
      <c r="M50"/>
    </row>
    <row r="51" spans="2:13" ht="33.75" customHeight="1" x14ac:dyDescent="0.25">
      <c r="B51"/>
      <c r="C51"/>
      <c r="D51"/>
      <c r="E51"/>
      <c r="F51"/>
      <c r="H51"/>
      <c r="M51"/>
    </row>
    <row r="52" spans="2:13" ht="35.25" customHeight="1" x14ac:dyDescent="0.25">
      <c r="B52"/>
      <c r="C52"/>
      <c r="D52"/>
      <c r="E52"/>
      <c r="F52"/>
      <c r="H52"/>
      <c r="M52"/>
    </row>
    <row r="53" spans="2:13" ht="28.5" customHeight="1" x14ac:dyDescent="0.25">
      <c r="B53"/>
      <c r="C53"/>
      <c r="D53"/>
      <c r="E53"/>
      <c r="F53"/>
      <c r="H53"/>
      <c r="M53"/>
    </row>
    <row r="54" spans="2:13" ht="48.75" customHeight="1" x14ac:dyDescent="0.25">
      <c r="B54"/>
      <c r="C54"/>
      <c r="D54"/>
      <c r="E54"/>
      <c r="F54"/>
      <c r="H54"/>
      <c r="M54"/>
    </row>
    <row r="55" spans="2:13" ht="28.5" customHeight="1" x14ac:dyDescent="0.25">
      <c r="B55"/>
      <c r="C55"/>
      <c r="D55"/>
      <c r="E55"/>
      <c r="F55"/>
      <c r="H55"/>
      <c r="M55"/>
    </row>
    <row r="56" spans="2:13" ht="28.5" customHeight="1" x14ac:dyDescent="0.25">
      <c r="B56"/>
      <c r="C56"/>
      <c r="D56"/>
      <c r="E56"/>
      <c r="F56"/>
      <c r="H56"/>
      <c r="M56"/>
    </row>
    <row r="57" spans="2:13" ht="24" customHeight="1" x14ac:dyDescent="0.25">
      <c r="B57"/>
      <c r="C57"/>
      <c r="D57"/>
      <c r="E57"/>
      <c r="F57"/>
      <c r="H57"/>
      <c r="M57"/>
    </row>
    <row r="58" spans="2:13" ht="25.5" customHeight="1" x14ac:dyDescent="0.25">
      <c r="B58"/>
      <c r="C58"/>
      <c r="D58"/>
      <c r="E58"/>
      <c r="F58"/>
      <c r="H58"/>
      <c r="M58"/>
    </row>
    <row r="59" spans="2:13" ht="25.5" customHeight="1" x14ac:dyDescent="0.25">
      <c r="B59"/>
      <c r="C59"/>
      <c r="D59"/>
      <c r="E59"/>
      <c r="F59"/>
      <c r="H59"/>
      <c r="M59"/>
    </row>
    <row r="60" spans="2:13" ht="26.25" customHeight="1" x14ac:dyDescent="0.25">
      <c r="B60"/>
      <c r="C60"/>
      <c r="D60"/>
      <c r="E60"/>
      <c r="F60"/>
      <c r="H60"/>
      <c r="M60"/>
    </row>
    <row r="61" spans="2:13" x14ac:dyDescent="0.25">
      <c r="B61"/>
      <c r="C61"/>
      <c r="D61"/>
      <c r="E61"/>
      <c r="F61"/>
      <c r="H61"/>
      <c r="M61"/>
    </row>
    <row r="62" spans="2:13" ht="25.5" customHeight="1" x14ac:dyDescent="0.25">
      <c r="B62"/>
      <c r="C62"/>
      <c r="D62"/>
      <c r="E62"/>
      <c r="F62"/>
      <c r="H62"/>
      <c r="M62"/>
    </row>
    <row r="63" spans="2:13" ht="25.5" customHeight="1" x14ac:dyDescent="0.25">
      <c r="B63"/>
      <c r="C63"/>
      <c r="D63"/>
      <c r="E63"/>
      <c r="F63"/>
      <c r="H63"/>
      <c r="M63"/>
    </row>
    <row r="64" spans="2:13" ht="24.75" customHeight="1" x14ac:dyDescent="0.25">
      <c r="B64"/>
      <c r="C64"/>
      <c r="D64"/>
      <c r="E64"/>
      <c r="F64"/>
      <c r="H64"/>
      <c r="M64"/>
    </row>
    <row r="65" spans="2:13" ht="22.5" customHeight="1" x14ac:dyDescent="0.25">
      <c r="B65"/>
      <c r="C65"/>
      <c r="D65"/>
      <c r="E65"/>
      <c r="F65"/>
      <c r="H65"/>
      <c r="M65"/>
    </row>
    <row r="66" spans="2:13" ht="24" customHeight="1" x14ac:dyDescent="0.25">
      <c r="B66"/>
      <c r="C66"/>
      <c r="D66"/>
      <c r="E66"/>
      <c r="F66"/>
      <c r="H66"/>
      <c r="M66"/>
    </row>
    <row r="67" spans="2:13" ht="25.5" customHeight="1" x14ac:dyDescent="0.25">
      <c r="B67"/>
      <c r="C67"/>
      <c r="D67"/>
      <c r="E67"/>
      <c r="F67"/>
      <c r="H67"/>
      <c r="M67"/>
    </row>
    <row r="68" spans="2:13" ht="27" customHeight="1" x14ac:dyDescent="0.25">
      <c r="B68"/>
      <c r="C68"/>
      <c r="D68"/>
      <c r="E68"/>
      <c r="F68"/>
      <c r="H68"/>
      <c r="M68"/>
    </row>
    <row r="69" spans="2:13" ht="29.25" customHeight="1" x14ac:dyDescent="0.25">
      <c r="B69"/>
      <c r="C69"/>
      <c r="D69"/>
      <c r="E69"/>
      <c r="F69"/>
      <c r="H69"/>
      <c r="M69"/>
    </row>
    <row r="70" spans="2:13" ht="27" customHeight="1" x14ac:dyDescent="0.25">
      <c r="B70"/>
      <c r="C70"/>
      <c r="D70"/>
      <c r="E70"/>
      <c r="F70"/>
      <c r="H70"/>
      <c r="M70"/>
    </row>
  </sheetData>
  <mergeCells count="82">
    <mergeCell ref="M28:M30"/>
    <mergeCell ref="N28:N30"/>
    <mergeCell ref="B31:E31"/>
    <mergeCell ref="A28:A30"/>
    <mergeCell ref="B28:B30"/>
    <mergeCell ref="C28:C30"/>
    <mergeCell ref="D28:D30"/>
    <mergeCell ref="G28:G30"/>
    <mergeCell ref="I28:I30"/>
    <mergeCell ref="A25:A27"/>
    <mergeCell ref="B25:B27"/>
    <mergeCell ref="C25:C27"/>
    <mergeCell ref="D25:D27"/>
    <mergeCell ref="G25:G27"/>
    <mergeCell ref="A22:A24"/>
    <mergeCell ref="B22:B24"/>
    <mergeCell ref="C22:C24"/>
    <mergeCell ref="D22:D24"/>
    <mergeCell ref="G22:G24"/>
    <mergeCell ref="A16:A18"/>
    <mergeCell ref="B16:B18"/>
    <mergeCell ref="C16:C18"/>
    <mergeCell ref="D16:D18"/>
    <mergeCell ref="G16:G18"/>
    <mergeCell ref="A19:A21"/>
    <mergeCell ref="B19:B21"/>
    <mergeCell ref="C19:C21"/>
    <mergeCell ref="D19:D21"/>
    <mergeCell ref="G19:G21"/>
    <mergeCell ref="G9:G11"/>
    <mergeCell ref="I9:I11"/>
    <mergeCell ref="K9:K11"/>
    <mergeCell ref="M9:M11"/>
    <mergeCell ref="N9:N11"/>
    <mergeCell ref="H6:H31"/>
    <mergeCell ref="K16:K18"/>
    <mergeCell ref="M16:M18"/>
    <mergeCell ref="N16:N18"/>
    <mergeCell ref="I19:I21"/>
    <mergeCell ref="K19:K21"/>
    <mergeCell ref="I16:I18"/>
    <mergeCell ref="M19:M21"/>
    <mergeCell ref="N19:N21"/>
    <mergeCell ref="I22:I24"/>
    <mergeCell ref="K22:K24"/>
    <mergeCell ref="A12:A14"/>
    <mergeCell ref="B12:B14"/>
    <mergeCell ref="C12:C14"/>
    <mergeCell ref="D12:D14"/>
    <mergeCell ref="G12:G14"/>
    <mergeCell ref="I12:I14"/>
    <mergeCell ref="K12:K14"/>
    <mergeCell ref="M12:M14"/>
    <mergeCell ref="N12:N14"/>
    <mergeCell ref="I6:I7"/>
    <mergeCell ref="J6:J31"/>
    <mergeCell ref="K6:K7"/>
    <mergeCell ref="L6:L31"/>
    <mergeCell ref="M6:M7"/>
    <mergeCell ref="M22:M24"/>
    <mergeCell ref="N22:N24"/>
    <mergeCell ref="I25:I27"/>
    <mergeCell ref="K25:K27"/>
    <mergeCell ref="M25:M27"/>
    <mergeCell ref="N25:N27"/>
    <mergeCell ref="K28:K30"/>
    <mergeCell ref="M1:M2"/>
    <mergeCell ref="N1:N2"/>
    <mergeCell ref="D2:L2"/>
    <mergeCell ref="D3:L3"/>
    <mergeCell ref="A9:A11"/>
    <mergeCell ref="B9:B11"/>
    <mergeCell ref="C9:C11"/>
    <mergeCell ref="D9:D11"/>
    <mergeCell ref="A1:C3"/>
    <mergeCell ref="D1:L1"/>
    <mergeCell ref="A6:A7"/>
    <mergeCell ref="B6:B7"/>
    <mergeCell ref="C6:C7"/>
    <mergeCell ref="D6:D7"/>
    <mergeCell ref="G6:G7"/>
    <mergeCell ref="N6:N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5" tint="-0.249977111117893"/>
  </sheetPr>
  <dimension ref="A1:I54"/>
  <sheetViews>
    <sheetView workbookViewId="0">
      <selection activeCell="B4" sqref="B4"/>
    </sheetView>
  </sheetViews>
  <sheetFormatPr baseColWidth="10" defaultRowHeight="15" x14ac:dyDescent="0.25"/>
  <cols>
    <col min="1" max="1" width="35.28515625" customWidth="1"/>
    <col min="2" max="2" width="21.7109375" customWidth="1"/>
    <col min="3" max="3" width="17" bestFit="1" customWidth="1"/>
    <col min="4" max="4" width="11" customWidth="1"/>
    <col min="5" max="5" width="27.5703125" customWidth="1"/>
  </cols>
  <sheetData>
    <row r="1" spans="1:9" ht="39.75" customHeight="1" x14ac:dyDescent="0.25">
      <c r="A1" s="1152"/>
      <c r="B1" s="1023" t="s">
        <v>238</v>
      </c>
      <c r="C1" s="1024"/>
      <c r="D1" s="1024"/>
      <c r="E1" s="1024"/>
      <c r="F1" s="1024"/>
      <c r="G1" s="1025"/>
      <c r="H1" s="1026" t="s">
        <v>164</v>
      </c>
      <c r="I1" s="1028" t="s">
        <v>189</v>
      </c>
    </row>
    <row r="2" spans="1:9" ht="25.5" customHeight="1" thickBot="1" x14ac:dyDescent="0.3">
      <c r="A2" s="1153"/>
      <c r="B2" s="1155" t="s">
        <v>166</v>
      </c>
      <c r="C2" s="1156"/>
      <c r="D2" s="1156"/>
      <c r="E2" s="1156"/>
      <c r="F2" s="1156"/>
      <c r="G2" s="1157"/>
      <c r="H2" s="1027"/>
      <c r="I2" s="1029"/>
    </row>
    <row r="3" spans="1:9" ht="29.25" customHeight="1" thickBot="1" x14ac:dyDescent="0.35">
      <c r="A3" s="1154"/>
      <c r="B3" s="1011" t="s">
        <v>279</v>
      </c>
      <c r="C3" s="1012"/>
      <c r="D3" s="1012"/>
      <c r="E3" s="1012"/>
      <c r="F3" s="1012"/>
      <c r="G3" s="1013"/>
      <c r="H3" s="206" t="s">
        <v>168</v>
      </c>
      <c r="I3" s="207">
        <v>1</v>
      </c>
    </row>
    <row r="4" spans="1:9" ht="15.75" thickBot="1" x14ac:dyDescent="0.3"/>
    <row r="5" spans="1:9" ht="24.75" customHeight="1" thickBot="1" x14ac:dyDescent="0.35">
      <c r="A5" s="136" t="s">
        <v>239</v>
      </c>
      <c r="B5" s="212" t="s">
        <v>65</v>
      </c>
      <c r="C5" s="212" t="s">
        <v>66</v>
      </c>
      <c r="D5" s="213"/>
      <c r="E5" s="214" t="s">
        <v>190</v>
      </c>
      <c r="F5" s="1031" t="s">
        <v>240</v>
      </c>
      <c r="G5" s="1032"/>
      <c r="H5" s="1032"/>
      <c r="I5" s="1033"/>
    </row>
    <row r="6" spans="1:9" ht="17.25" thickBot="1" x14ac:dyDescent="0.35">
      <c r="A6" s="215" t="s">
        <v>192</v>
      </c>
      <c r="B6" s="216">
        <f>SUM('PLAN OPERATIVO ASEO'!G6:G30)</f>
        <v>0</v>
      </c>
      <c r="C6" s="216">
        <v>0.33</v>
      </c>
      <c r="D6" s="213"/>
      <c r="E6" s="218" t="s">
        <v>193</v>
      </c>
      <c r="F6" s="1034" t="s">
        <v>194</v>
      </c>
      <c r="G6" s="1035"/>
      <c r="H6" s="1035"/>
      <c r="I6" s="1036"/>
    </row>
    <row r="7" spans="1:9" ht="17.25" thickBot="1" x14ac:dyDescent="0.35">
      <c r="A7" s="219" t="s">
        <v>195</v>
      </c>
      <c r="B7" s="220">
        <f>SUM('PLAN OPERATIVO ASEO'!I6:I30)</f>
        <v>0</v>
      </c>
      <c r="C7" s="220">
        <v>0.46</v>
      </c>
      <c r="D7" s="213"/>
      <c r="E7" s="1037" t="s">
        <v>196</v>
      </c>
      <c r="F7" s="1158" t="s">
        <v>241</v>
      </c>
      <c r="G7" s="1159"/>
      <c r="H7" s="1159"/>
      <c r="I7" s="1160"/>
    </row>
    <row r="8" spans="1:9" ht="17.25" thickBot="1" x14ac:dyDescent="0.35">
      <c r="A8" s="222" t="s">
        <v>198</v>
      </c>
      <c r="B8" s="223">
        <f>SUM('PLAN OPERATIVO ASEO'!K6:K30)</f>
        <v>0</v>
      </c>
      <c r="C8" s="242">
        <v>0.21</v>
      </c>
      <c r="D8" s="213"/>
      <c r="E8" s="1038"/>
      <c r="F8" s="1161"/>
      <c r="G8" s="1162"/>
      <c r="H8" s="1162"/>
      <c r="I8" s="1163"/>
    </row>
    <row r="9" spans="1:9" ht="17.25" thickBot="1" x14ac:dyDescent="0.35">
      <c r="A9" s="214" t="s">
        <v>68</v>
      </c>
      <c r="B9" s="226">
        <f>SUM(B6:B8)</f>
        <v>0</v>
      </c>
      <c r="C9" s="227">
        <f>SUM(C6:C8)</f>
        <v>1</v>
      </c>
      <c r="D9" s="213"/>
      <c r="E9" s="1039"/>
      <c r="F9" s="1164"/>
      <c r="G9" s="1165"/>
      <c r="H9" s="1165"/>
      <c r="I9" s="1166"/>
    </row>
    <row r="10" spans="1:9" ht="16.5" x14ac:dyDescent="0.3">
      <c r="A10" s="210"/>
      <c r="B10" s="210"/>
      <c r="C10" s="228"/>
      <c r="D10" s="210"/>
      <c r="E10" s="210"/>
      <c r="F10" s="210"/>
      <c r="G10" s="210"/>
      <c r="H10" s="210"/>
      <c r="I10" s="210"/>
    </row>
    <row r="11" spans="1:9" ht="16.5" x14ac:dyDescent="0.3">
      <c r="A11" s="210"/>
      <c r="B11" s="210"/>
      <c r="C11" s="211"/>
      <c r="D11" s="210"/>
      <c r="E11" s="210"/>
      <c r="F11" s="210"/>
      <c r="G11" s="210"/>
      <c r="H11" s="210"/>
      <c r="I11" s="210"/>
    </row>
    <row r="12" spans="1:9" ht="16.5" x14ac:dyDescent="0.3">
      <c r="A12" s="210"/>
      <c r="B12" s="210"/>
      <c r="C12" s="211"/>
      <c r="D12" s="210"/>
      <c r="E12" s="210"/>
      <c r="F12" s="210"/>
      <c r="G12" s="210"/>
      <c r="H12" s="210"/>
      <c r="I12" s="210"/>
    </row>
    <row r="13" spans="1:9" ht="16.5" x14ac:dyDescent="0.3">
      <c r="A13" s="210"/>
      <c r="B13" s="210"/>
      <c r="C13" s="211"/>
      <c r="D13" s="210"/>
      <c r="E13" s="210"/>
      <c r="F13" s="210"/>
      <c r="G13" s="210"/>
      <c r="H13" s="210"/>
      <c r="I13" s="210"/>
    </row>
    <row r="14" spans="1:9" ht="16.5" x14ac:dyDescent="0.3">
      <c r="A14" s="210"/>
      <c r="B14" s="210"/>
      <c r="C14" s="211"/>
      <c r="D14" s="210"/>
      <c r="E14" s="210"/>
      <c r="F14" s="210"/>
      <c r="G14" s="210"/>
      <c r="H14" s="210"/>
      <c r="I14" s="210"/>
    </row>
    <row r="15" spans="1:9" ht="16.5" x14ac:dyDescent="0.3">
      <c r="A15" s="210"/>
      <c r="B15" s="210"/>
      <c r="C15" s="211"/>
      <c r="D15" s="210"/>
      <c r="E15" s="210"/>
      <c r="F15" s="210"/>
      <c r="G15" s="210"/>
      <c r="H15" s="210"/>
      <c r="I15" s="210"/>
    </row>
    <row r="16" spans="1:9" ht="16.5" x14ac:dyDescent="0.3">
      <c r="A16" s="210"/>
      <c r="B16" s="210"/>
      <c r="C16" s="211"/>
      <c r="D16" s="210"/>
      <c r="E16" s="210"/>
      <c r="F16" s="210"/>
      <c r="G16" s="210"/>
      <c r="H16" s="210"/>
      <c r="I16" s="210"/>
    </row>
    <row r="17" spans="1:9" ht="16.5" x14ac:dyDescent="0.3">
      <c r="A17" s="210"/>
      <c r="B17" s="210"/>
      <c r="C17" s="211"/>
      <c r="D17" s="210"/>
      <c r="E17" s="210"/>
      <c r="F17" s="210"/>
      <c r="G17" s="210"/>
      <c r="H17" s="210"/>
      <c r="I17" s="210"/>
    </row>
    <row r="18" spans="1:9" ht="16.5" x14ac:dyDescent="0.3">
      <c r="A18" s="210"/>
      <c r="B18" s="210"/>
      <c r="C18" s="211"/>
      <c r="D18" s="210"/>
      <c r="E18" s="210"/>
      <c r="F18" s="210"/>
      <c r="G18" s="210"/>
      <c r="H18" s="210"/>
      <c r="I18" s="210"/>
    </row>
    <row r="19" spans="1:9" ht="16.5" x14ac:dyDescent="0.3">
      <c r="A19" s="210"/>
      <c r="B19" s="210"/>
      <c r="C19" s="211"/>
      <c r="D19" s="210"/>
      <c r="E19" s="210"/>
      <c r="F19" s="210"/>
      <c r="G19" s="210"/>
      <c r="H19" s="210"/>
      <c r="I19" s="210"/>
    </row>
    <row r="20" spans="1:9" ht="16.5" x14ac:dyDescent="0.3">
      <c r="A20" s="210"/>
      <c r="B20" s="210"/>
      <c r="C20" s="211"/>
      <c r="D20" s="210"/>
      <c r="E20" s="210"/>
      <c r="F20" s="210"/>
      <c r="G20" s="210"/>
      <c r="H20" s="210"/>
      <c r="I20" s="210"/>
    </row>
    <row r="21" spans="1:9" ht="17.25" thickBot="1" x14ac:dyDescent="0.35">
      <c r="A21" s="210"/>
      <c r="B21" s="210"/>
      <c r="C21" s="211"/>
      <c r="D21" s="210"/>
      <c r="E21" s="210"/>
      <c r="F21" s="210"/>
      <c r="G21" s="210"/>
      <c r="H21" s="210"/>
      <c r="I21" s="210"/>
    </row>
    <row r="22" spans="1:9" ht="27" x14ac:dyDescent="0.25">
      <c r="A22" s="1167" t="s">
        <v>199</v>
      </c>
      <c r="B22" s="1168"/>
      <c r="C22" s="1168"/>
      <c r="D22" s="1168"/>
      <c r="E22" s="1168"/>
      <c r="F22" s="1168"/>
      <c r="G22" s="1168"/>
      <c r="H22" s="1168"/>
      <c r="I22" s="1168"/>
    </row>
    <row r="23" spans="1:9" x14ac:dyDescent="0.25">
      <c r="A23" s="1018"/>
      <c r="B23" s="1018"/>
      <c r="C23" s="1018"/>
      <c r="D23" s="1018"/>
      <c r="E23" s="1018"/>
      <c r="F23" s="1018"/>
      <c r="G23" s="1018"/>
      <c r="H23" s="1018"/>
      <c r="I23" s="1018"/>
    </row>
    <row r="24" spans="1:9" x14ac:dyDescent="0.25">
      <c r="A24" s="1018"/>
      <c r="B24" s="1018"/>
      <c r="C24" s="1018"/>
      <c r="D24" s="1018"/>
      <c r="E24" s="1018"/>
      <c r="F24" s="1018"/>
      <c r="G24" s="1018"/>
      <c r="H24" s="1018"/>
      <c r="I24" s="1018"/>
    </row>
    <row r="25" spans="1:9" x14ac:dyDescent="0.25">
      <c r="A25" s="1018"/>
      <c r="B25" s="1018"/>
      <c r="C25" s="1018"/>
      <c r="D25" s="1018"/>
      <c r="E25" s="1018"/>
      <c r="F25" s="1018"/>
      <c r="G25" s="1018"/>
      <c r="H25" s="1018"/>
      <c r="I25" s="1018"/>
    </row>
    <row r="26" spans="1:9" ht="16.5" x14ac:dyDescent="0.3">
      <c r="A26" s="213"/>
      <c r="B26" s="213"/>
      <c r="C26" s="213"/>
      <c r="D26" s="213"/>
      <c r="E26" s="213"/>
      <c r="F26" s="213"/>
      <c r="G26" s="213"/>
      <c r="H26" s="213"/>
      <c r="I26" s="213"/>
    </row>
    <row r="27" spans="1:9" ht="27.75" thickBot="1" x14ac:dyDescent="0.3">
      <c r="A27" s="1173" t="s">
        <v>200</v>
      </c>
      <c r="B27" s="1174"/>
      <c r="C27" s="1174"/>
      <c r="D27" s="1174"/>
      <c r="E27" s="1174"/>
      <c r="F27" s="1174"/>
      <c r="G27" s="1174"/>
      <c r="H27" s="1174"/>
      <c r="I27" s="1174"/>
    </row>
    <row r="28" spans="1:9" x14ac:dyDescent="0.25">
      <c r="A28" s="1014"/>
      <c r="B28" s="1015"/>
      <c r="C28" s="1015"/>
      <c r="D28" s="1015"/>
      <c r="E28" s="1015"/>
      <c r="F28" s="1015"/>
      <c r="G28" s="1015"/>
      <c r="H28" s="1015"/>
      <c r="I28" s="1015"/>
    </row>
    <row r="29" spans="1:9" x14ac:dyDescent="0.25">
      <c r="A29" s="1017"/>
      <c r="B29" s="1018"/>
      <c r="C29" s="1018"/>
      <c r="D29" s="1018"/>
      <c r="E29" s="1018"/>
      <c r="F29" s="1018"/>
      <c r="G29" s="1018"/>
      <c r="H29" s="1018"/>
      <c r="I29" s="1018"/>
    </row>
    <row r="30" spans="1:9" x14ac:dyDescent="0.25">
      <c r="A30" s="1017"/>
      <c r="B30" s="1018"/>
      <c r="C30" s="1018"/>
      <c r="D30" s="1018"/>
      <c r="E30" s="1018"/>
      <c r="F30" s="1018"/>
      <c r="G30" s="1018"/>
      <c r="H30" s="1018"/>
      <c r="I30" s="1018"/>
    </row>
    <row r="31" spans="1:9" x14ac:dyDescent="0.25">
      <c r="A31" s="1017"/>
      <c r="B31" s="1018"/>
      <c r="C31" s="1018"/>
      <c r="D31" s="1018"/>
      <c r="E31" s="1018"/>
      <c r="F31" s="1018"/>
      <c r="G31" s="1018"/>
      <c r="H31" s="1018"/>
      <c r="I31" s="1018"/>
    </row>
    <row r="32" spans="1:9" ht="17.25" thickBot="1" x14ac:dyDescent="0.35">
      <c r="A32" s="245"/>
      <c r="B32" s="246"/>
      <c r="C32" s="246"/>
      <c r="D32" s="246"/>
      <c r="E32" s="246"/>
      <c r="F32" s="246"/>
      <c r="G32" s="246"/>
      <c r="H32" s="246"/>
      <c r="I32" s="246"/>
    </row>
    <row r="33" spans="1:9" ht="27.75" thickBot="1" x14ac:dyDescent="0.3">
      <c r="A33" s="1049" t="s">
        <v>201</v>
      </c>
      <c r="B33" s="1050"/>
      <c r="C33" s="1050"/>
      <c r="D33" s="1050"/>
      <c r="E33" s="1050"/>
      <c r="F33" s="1050"/>
      <c r="G33" s="1050"/>
      <c r="H33" s="1050"/>
      <c r="I33" s="1050"/>
    </row>
    <row r="34" spans="1:9" x14ac:dyDescent="0.25">
      <c r="A34" s="1014"/>
      <c r="B34" s="1015"/>
      <c r="C34" s="1015"/>
      <c r="D34" s="1015"/>
      <c r="E34" s="1015"/>
      <c r="F34" s="1015"/>
      <c r="G34" s="1015"/>
      <c r="H34" s="1015"/>
      <c r="I34" s="1015"/>
    </row>
    <row r="35" spans="1:9" x14ac:dyDescent="0.25">
      <c r="A35" s="1017"/>
      <c r="B35" s="1018"/>
      <c r="C35" s="1018"/>
      <c r="D35" s="1018"/>
      <c r="E35" s="1018"/>
      <c r="F35" s="1018"/>
      <c r="G35" s="1018"/>
      <c r="H35" s="1018"/>
      <c r="I35" s="1018"/>
    </row>
    <row r="36" spans="1:9" x14ac:dyDescent="0.25">
      <c r="A36" s="1017"/>
      <c r="B36" s="1018"/>
      <c r="C36" s="1018"/>
      <c r="D36" s="1018"/>
      <c r="E36" s="1018"/>
      <c r="F36" s="1018"/>
      <c r="G36" s="1018"/>
      <c r="H36" s="1018"/>
      <c r="I36" s="1018"/>
    </row>
    <row r="37" spans="1:9" ht="17.25" thickBot="1" x14ac:dyDescent="0.35">
      <c r="A37" s="245"/>
      <c r="B37" s="246"/>
      <c r="C37" s="246"/>
      <c r="D37" s="246"/>
      <c r="E37" s="246"/>
      <c r="F37" s="246"/>
      <c r="G37" s="246"/>
      <c r="H37" s="246"/>
      <c r="I37" s="246"/>
    </row>
    <row r="38" spans="1:9" ht="27.75" thickBot="1" x14ac:dyDescent="0.3">
      <c r="A38" s="1049" t="s">
        <v>202</v>
      </c>
      <c r="B38" s="1050"/>
      <c r="C38" s="1050"/>
      <c r="D38" s="1050"/>
      <c r="E38" s="1050"/>
      <c r="F38" s="1050"/>
      <c r="G38" s="1050"/>
      <c r="H38" s="1050"/>
      <c r="I38" s="1050"/>
    </row>
    <row r="39" spans="1:9" x14ac:dyDescent="0.25">
      <c r="A39" s="1014"/>
      <c r="B39" s="1015"/>
      <c r="C39" s="1015"/>
      <c r="D39" s="1015"/>
      <c r="E39" s="1015"/>
      <c r="F39" s="1015"/>
      <c r="G39" s="1015"/>
      <c r="H39" s="1015"/>
      <c r="I39" s="1015"/>
    </row>
    <row r="40" spans="1:9" x14ac:dyDescent="0.25">
      <c r="A40" s="1017"/>
      <c r="B40" s="1018"/>
      <c r="C40" s="1018"/>
      <c r="D40" s="1018"/>
      <c r="E40" s="1018"/>
      <c r="F40" s="1018"/>
      <c r="G40" s="1018"/>
      <c r="H40" s="1018"/>
      <c r="I40" s="1018"/>
    </row>
    <row r="41" spans="1:9" x14ac:dyDescent="0.25">
      <c r="A41" s="1017"/>
      <c r="B41" s="1018"/>
      <c r="C41" s="1018"/>
      <c r="D41" s="1018"/>
      <c r="E41" s="1018"/>
      <c r="F41" s="1018"/>
      <c r="G41" s="1018"/>
      <c r="H41" s="1018"/>
      <c r="I41" s="1018"/>
    </row>
    <row r="42" spans="1:9" x14ac:dyDescent="0.25">
      <c r="A42" s="1017"/>
      <c r="B42" s="1018"/>
      <c r="C42" s="1018"/>
      <c r="D42" s="1018"/>
      <c r="E42" s="1018"/>
      <c r="F42" s="1018"/>
      <c r="G42" s="1018"/>
      <c r="H42" s="1018"/>
      <c r="I42" s="1018"/>
    </row>
    <row r="43" spans="1:9" ht="17.25" thickBot="1" x14ac:dyDescent="0.35">
      <c r="A43" s="245"/>
      <c r="B43" s="246"/>
      <c r="C43" s="246"/>
      <c r="D43" s="246"/>
      <c r="E43" s="246"/>
      <c r="F43" s="246"/>
      <c r="G43" s="246"/>
      <c r="H43" s="246"/>
      <c r="I43" s="246"/>
    </row>
    <row r="44" spans="1:9" ht="27.75" thickBot="1" x14ac:dyDescent="0.3">
      <c r="A44" s="1049" t="s">
        <v>203</v>
      </c>
      <c r="B44" s="1050"/>
      <c r="C44" s="1050"/>
      <c r="D44" s="1050"/>
      <c r="E44" s="1050"/>
      <c r="F44" s="1050"/>
      <c r="G44" s="1050"/>
      <c r="H44" s="1050"/>
      <c r="I44" s="1050"/>
    </row>
    <row r="45" spans="1:9" x14ac:dyDescent="0.25">
      <c r="A45" s="1014"/>
      <c r="B45" s="1015"/>
      <c r="C45" s="1015"/>
      <c r="D45" s="1015"/>
      <c r="E45" s="1015"/>
      <c r="F45" s="1015"/>
      <c r="G45" s="1015"/>
      <c r="H45" s="1015"/>
      <c r="I45" s="1015"/>
    </row>
    <row r="46" spans="1:9" x14ac:dyDescent="0.25">
      <c r="A46" s="1017"/>
      <c r="B46" s="1018"/>
      <c r="C46" s="1018"/>
      <c r="D46" s="1018"/>
      <c r="E46" s="1018"/>
      <c r="F46" s="1018"/>
      <c r="G46" s="1018"/>
      <c r="H46" s="1018"/>
      <c r="I46" s="1018"/>
    </row>
    <row r="47" spans="1:9" x14ac:dyDescent="0.25">
      <c r="A47" s="1017"/>
      <c r="B47" s="1018"/>
      <c r="C47" s="1018"/>
      <c r="D47" s="1018"/>
      <c r="E47" s="1018"/>
      <c r="F47" s="1018"/>
      <c r="G47" s="1018"/>
      <c r="H47" s="1018"/>
      <c r="I47" s="1018"/>
    </row>
    <row r="48" spans="1:9" ht="17.25" thickBot="1" x14ac:dyDescent="0.35">
      <c r="A48" s="245"/>
      <c r="B48" s="246"/>
      <c r="C48" s="246"/>
      <c r="D48" s="246"/>
      <c r="E48" s="246"/>
      <c r="F48" s="246"/>
      <c r="G48" s="246"/>
      <c r="H48" s="246"/>
      <c r="I48" s="246"/>
    </row>
    <row r="49" spans="1:9" ht="27.75" thickBot="1" x14ac:dyDescent="0.3">
      <c r="A49" s="1049" t="s">
        <v>204</v>
      </c>
      <c r="B49" s="1050"/>
      <c r="C49" s="1050"/>
      <c r="D49" s="1050"/>
      <c r="E49" s="1050"/>
      <c r="F49" s="1050"/>
      <c r="G49" s="1050"/>
      <c r="H49" s="1050"/>
      <c r="I49" s="1050"/>
    </row>
    <row r="50" spans="1:9" x14ac:dyDescent="0.25">
      <c r="A50" s="1169"/>
      <c r="B50" s="1170"/>
      <c r="C50" s="1170"/>
      <c r="D50" s="1170"/>
      <c r="E50" s="1170"/>
      <c r="F50" s="1170"/>
      <c r="G50" s="1170"/>
      <c r="H50" s="1170"/>
      <c r="I50" s="1170"/>
    </row>
    <row r="51" spans="1:9" x14ac:dyDescent="0.25">
      <c r="A51" s="828"/>
      <c r="B51" s="829"/>
      <c r="C51" s="829"/>
      <c r="D51" s="829"/>
      <c r="E51" s="829"/>
      <c r="F51" s="829"/>
      <c r="G51" s="829"/>
      <c r="H51" s="829"/>
      <c r="I51" s="829"/>
    </row>
    <row r="52" spans="1:9" x14ac:dyDescent="0.25">
      <c r="A52" s="828"/>
      <c r="B52" s="829"/>
      <c r="C52" s="829"/>
      <c r="D52" s="829"/>
      <c r="E52" s="829"/>
      <c r="F52" s="829"/>
      <c r="G52" s="829"/>
      <c r="H52" s="829"/>
      <c r="I52" s="829"/>
    </row>
    <row r="53" spans="1:9" x14ac:dyDescent="0.25">
      <c r="A53" s="828"/>
      <c r="B53" s="829"/>
      <c r="C53" s="829"/>
      <c r="D53" s="829"/>
      <c r="E53" s="829"/>
      <c r="F53" s="829"/>
      <c r="G53" s="829"/>
      <c r="H53" s="829"/>
      <c r="I53" s="829"/>
    </row>
    <row r="54" spans="1:9" ht="15.75" thickBot="1" x14ac:dyDescent="0.3">
      <c r="A54" s="1171"/>
      <c r="B54" s="1172"/>
      <c r="C54" s="1172"/>
      <c r="D54" s="1172"/>
      <c r="E54" s="1172"/>
      <c r="F54" s="1172"/>
      <c r="G54" s="1172"/>
      <c r="H54" s="1172"/>
      <c r="I54" s="1172"/>
    </row>
  </sheetData>
  <mergeCells count="22">
    <mergeCell ref="A44:I44"/>
    <mergeCell ref="A45:I47"/>
    <mergeCell ref="A49:I49"/>
    <mergeCell ref="A50:I54"/>
    <mergeCell ref="A27:I27"/>
    <mergeCell ref="A28:I31"/>
    <mergeCell ref="A33:I33"/>
    <mergeCell ref="A34:I36"/>
    <mergeCell ref="A38:I38"/>
    <mergeCell ref="A39:I42"/>
    <mergeCell ref="A23:I25"/>
    <mergeCell ref="A1:A3"/>
    <mergeCell ref="B1:G1"/>
    <mergeCell ref="H1:H2"/>
    <mergeCell ref="I1:I2"/>
    <mergeCell ref="B2:G2"/>
    <mergeCell ref="B3:G3"/>
    <mergeCell ref="F5:I5"/>
    <mergeCell ref="F6:I6"/>
    <mergeCell ref="E7:E9"/>
    <mergeCell ref="F7:I9"/>
    <mergeCell ref="A22:I22"/>
  </mergeCells>
  <conditionalFormatting sqref="D6:F6 F5 E7:F7">
    <cfRule type="containsText" dxfId="57" priority="1" operator="containsText" text="CUMPLIMIENTO">
      <formula>NOT(ISERROR(SEARCH("CUMPLIMIENTO",D5)))</formula>
    </cfRule>
    <cfRule type="containsText" dxfId="56" priority="2" operator="containsText" text="OBSERVACION">
      <formula>NOT(ISERROR(SEARCH("OBSERVACION",D5)))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P52"/>
  <sheetViews>
    <sheetView zoomScale="85" zoomScaleNormal="85" workbookViewId="0">
      <selection activeCell="G13" sqref="G13:G14"/>
    </sheetView>
  </sheetViews>
  <sheetFormatPr baseColWidth="10" defaultRowHeight="15" x14ac:dyDescent="0.25"/>
  <cols>
    <col min="1" max="1" width="6.85546875" customWidth="1"/>
    <col min="2" max="2" width="19.42578125" customWidth="1"/>
    <col min="3" max="3" width="21.140625" customWidth="1"/>
    <col min="4" max="4" width="21.7109375" customWidth="1"/>
    <col min="5" max="5" width="11.42578125" customWidth="1"/>
    <col min="7" max="7" width="11.42578125" style="330"/>
    <col min="9" max="9" width="11.42578125" style="331"/>
    <col min="13" max="13" width="11.42578125" style="332"/>
    <col min="14" max="14" width="15.42578125" customWidth="1"/>
  </cols>
  <sheetData>
    <row r="1" spans="1:16" ht="33.75" customHeight="1" x14ac:dyDescent="0.25">
      <c r="A1" s="973"/>
      <c r="B1" s="974"/>
      <c r="C1" s="974"/>
      <c r="D1" s="975"/>
      <c r="E1" s="1024" t="s">
        <v>242</v>
      </c>
      <c r="F1" s="1175"/>
      <c r="G1" s="1175"/>
      <c r="H1" s="1175"/>
      <c r="I1" s="1175"/>
      <c r="J1" s="1175"/>
      <c r="K1" s="1175"/>
      <c r="L1" s="1175"/>
      <c r="M1" s="988" t="s">
        <v>164</v>
      </c>
      <c r="N1" s="968" t="s">
        <v>117</v>
      </c>
    </row>
    <row r="2" spans="1:16" ht="30" customHeight="1" thickBot="1" x14ac:dyDescent="0.35">
      <c r="A2" s="976"/>
      <c r="B2" s="977"/>
      <c r="C2" s="977"/>
      <c r="D2" s="978"/>
      <c r="E2" s="1009" t="s">
        <v>166</v>
      </c>
      <c r="F2" s="1009"/>
      <c r="G2" s="1009"/>
      <c r="H2" s="1009"/>
      <c r="I2" s="1009"/>
      <c r="J2" s="1009"/>
      <c r="K2" s="1009"/>
      <c r="L2" s="1009"/>
      <c r="M2" s="989"/>
      <c r="N2" s="969"/>
    </row>
    <row r="3" spans="1:16" ht="27" customHeight="1" thickBot="1" x14ac:dyDescent="0.35">
      <c r="A3" s="979"/>
      <c r="B3" s="980"/>
      <c r="C3" s="980"/>
      <c r="D3" s="981"/>
      <c r="E3" s="1012" t="s">
        <v>167</v>
      </c>
      <c r="F3" s="1012"/>
      <c r="G3" s="1012"/>
      <c r="H3" s="1012"/>
      <c r="I3" s="1012"/>
      <c r="J3" s="1012"/>
      <c r="K3" s="1012"/>
      <c r="L3" s="1012"/>
      <c r="M3" s="141" t="s">
        <v>168</v>
      </c>
      <c r="N3" s="142">
        <v>1</v>
      </c>
    </row>
    <row r="4" spans="1:16" ht="17.25" thickBot="1" x14ac:dyDescent="0.35">
      <c r="A4" s="210"/>
      <c r="B4" s="210"/>
      <c r="C4" s="210"/>
      <c r="D4" s="210"/>
      <c r="E4" s="210"/>
      <c r="F4" s="210"/>
      <c r="G4" s="293"/>
      <c r="H4" s="210"/>
      <c r="I4" s="294"/>
      <c r="J4" s="210"/>
      <c r="K4" s="210"/>
      <c r="L4" s="210"/>
      <c r="M4" s="295"/>
      <c r="N4" s="210"/>
    </row>
    <row r="5" spans="1:16" ht="51.75" thickBot="1" x14ac:dyDescent="0.3">
      <c r="A5" s="296" t="s">
        <v>169</v>
      </c>
      <c r="B5" s="296" t="s">
        <v>64</v>
      </c>
      <c r="C5" s="381" t="s">
        <v>6</v>
      </c>
      <c r="D5" s="297" t="s">
        <v>141</v>
      </c>
      <c r="E5" s="298" t="s">
        <v>243</v>
      </c>
      <c r="F5" s="299" t="s">
        <v>171</v>
      </c>
      <c r="G5" s="300" t="s">
        <v>57</v>
      </c>
      <c r="H5" s="301" t="s">
        <v>9</v>
      </c>
      <c r="I5" s="302" t="s">
        <v>172</v>
      </c>
      <c r="J5" s="303" t="s">
        <v>173</v>
      </c>
      <c r="K5" s="304" t="s">
        <v>59</v>
      </c>
      <c r="L5" s="297" t="s">
        <v>174</v>
      </c>
      <c r="M5" s="305" t="s">
        <v>142</v>
      </c>
      <c r="N5" s="306" t="s">
        <v>175</v>
      </c>
    </row>
    <row r="6" spans="1:16" ht="22.5" customHeight="1" x14ac:dyDescent="0.25">
      <c r="A6" s="1207">
        <v>1</v>
      </c>
      <c r="B6" s="1176" t="s">
        <v>118</v>
      </c>
      <c r="C6" s="1208" t="s">
        <v>244</v>
      </c>
      <c r="D6" s="1209" t="s">
        <v>245</v>
      </c>
      <c r="E6" s="307" t="s">
        <v>178</v>
      </c>
      <c r="F6" s="308">
        <v>0.02</v>
      </c>
      <c r="G6" s="1211">
        <v>0</v>
      </c>
      <c r="H6" s="1200">
        <v>43951</v>
      </c>
      <c r="I6" s="1212">
        <v>0</v>
      </c>
      <c r="J6" s="1196">
        <v>44073</v>
      </c>
      <c r="K6" s="1199">
        <v>0</v>
      </c>
      <c r="L6" s="1200">
        <v>44185</v>
      </c>
      <c r="M6" s="1203">
        <f>SUM(G6,I6,K6)</f>
        <v>0</v>
      </c>
      <c r="N6" s="1187"/>
    </row>
    <row r="7" spans="1:16" ht="30.75" customHeight="1" x14ac:dyDescent="0.25">
      <c r="A7" s="1188"/>
      <c r="B7" s="1176"/>
      <c r="C7" s="1208"/>
      <c r="D7" s="1210"/>
      <c r="E7" s="309" t="s">
        <v>179</v>
      </c>
      <c r="F7" s="310">
        <v>0.02</v>
      </c>
      <c r="G7" s="1205"/>
      <c r="H7" s="1201"/>
      <c r="I7" s="1206"/>
      <c r="J7" s="1197"/>
      <c r="K7" s="1179"/>
      <c r="L7" s="1201"/>
      <c r="M7" s="1182"/>
      <c r="N7" s="1185"/>
      <c r="P7" s="329"/>
    </row>
    <row r="8" spans="1:16" ht="30.75" customHeight="1" thickBot="1" x14ac:dyDescent="0.3">
      <c r="A8" s="1188"/>
      <c r="B8" s="1176"/>
      <c r="C8" s="1208"/>
      <c r="D8" s="1210"/>
      <c r="E8" s="309" t="s">
        <v>180</v>
      </c>
      <c r="F8" s="311">
        <v>2.2499999999999999E-2</v>
      </c>
      <c r="G8" s="1193"/>
      <c r="H8" s="1201"/>
      <c r="I8" s="1195"/>
      <c r="J8" s="1197"/>
      <c r="K8" s="1180"/>
      <c r="L8" s="1201"/>
      <c r="M8" s="1183"/>
      <c r="N8" s="1186"/>
    </row>
    <row r="9" spans="1:16" ht="21" customHeight="1" x14ac:dyDescent="0.25">
      <c r="A9" s="1188">
        <v>2</v>
      </c>
      <c r="B9" s="1177" t="s">
        <v>118</v>
      </c>
      <c r="C9" s="1189" t="s">
        <v>246</v>
      </c>
      <c r="D9" s="1190" t="s">
        <v>247</v>
      </c>
      <c r="E9" s="307" t="s">
        <v>178</v>
      </c>
      <c r="F9" s="308">
        <v>0.02</v>
      </c>
      <c r="G9" s="1192">
        <v>0</v>
      </c>
      <c r="H9" s="1201"/>
      <c r="I9" s="1194">
        <v>0</v>
      </c>
      <c r="J9" s="1197"/>
      <c r="K9" s="1178">
        <v>0</v>
      </c>
      <c r="L9" s="1201"/>
      <c r="M9" s="1181">
        <f>SUM(G9,I9,K9)</f>
        <v>0</v>
      </c>
      <c r="N9" s="1184"/>
    </row>
    <row r="10" spans="1:16" ht="27" customHeight="1" x14ac:dyDescent="0.25">
      <c r="A10" s="1188"/>
      <c r="B10" s="1177"/>
      <c r="C10" s="1189"/>
      <c r="D10" s="1204"/>
      <c r="E10" s="309" t="s">
        <v>179</v>
      </c>
      <c r="F10" s="310">
        <v>0.02</v>
      </c>
      <c r="G10" s="1205"/>
      <c r="H10" s="1201"/>
      <c r="I10" s="1206"/>
      <c r="J10" s="1197"/>
      <c r="K10" s="1179"/>
      <c r="L10" s="1201"/>
      <c r="M10" s="1182"/>
      <c r="N10" s="1185"/>
    </row>
    <row r="11" spans="1:16" ht="30" customHeight="1" thickBot="1" x14ac:dyDescent="0.3">
      <c r="A11" s="1188"/>
      <c r="B11" s="1177"/>
      <c r="C11" s="1189"/>
      <c r="D11" s="1191"/>
      <c r="E11" s="309" t="s">
        <v>180</v>
      </c>
      <c r="F11" s="311">
        <v>2.2499999999999999E-2</v>
      </c>
      <c r="G11" s="1193"/>
      <c r="H11" s="1201"/>
      <c r="I11" s="1195"/>
      <c r="J11" s="1197"/>
      <c r="K11" s="1180"/>
      <c r="L11" s="1201"/>
      <c r="M11" s="1183"/>
      <c r="N11" s="1186"/>
    </row>
    <row r="12" spans="1:16" ht="51" x14ac:dyDescent="0.25">
      <c r="A12" s="380">
        <v>3</v>
      </c>
      <c r="B12" s="382" t="s">
        <v>118</v>
      </c>
      <c r="C12" s="383" t="s">
        <v>248</v>
      </c>
      <c r="D12" s="312" t="s">
        <v>249</v>
      </c>
      <c r="E12" s="309" t="s">
        <v>178</v>
      </c>
      <c r="F12" s="313">
        <v>6.25E-2</v>
      </c>
      <c r="G12" s="314">
        <v>0</v>
      </c>
      <c r="H12" s="1201"/>
      <c r="I12" s="315">
        <v>0</v>
      </c>
      <c r="J12" s="1197"/>
      <c r="K12" s="316">
        <v>0</v>
      </c>
      <c r="L12" s="1201"/>
      <c r="M12" s="317">
        <f>SUM(G12,I12,K12)</f>
        <v>0</v>
      </c>
      <c r="N12" s="318"/>
    </row>
    <row r="13" spans="1:16" ht="42.75" customHeight="1" x14ac:dyDescent="0.25">
      <c r="A13" s="1188">
        <v>4</v>
      </c>
      <c r="B13" s="1177" t="s">
        <v>118</v>
      </c>
      <c r="C13" s="1189" t="s">
        <v>250</v>
      </c>
      <c r="D13" s="1190" t="s">
        <v>251</v>
      </c>
      <c r="E13" s="309" t="s">
        <v>178</v>
      </c>
      <c r="F13" s="319">
        <v>3.125E-2</v>
      </c>
      <c r="G13" s="1192">
        <v>0</v>
      </c>
      <c r="H13" s="1201"/>
      <c r="I13" s="1194">
        <v>0</v>
      </c>
      <c r="J13" s="1197"/>
      <c r="K13" s="1178">
        <v>0</v>
      </c>
      <c r="L13" s="1201"/>
      <c r="M13" s="1181">
        <f>SUM(G13,I13,K13)</f>
        <v>0</v>
      </c>
      <c r="N13" s="1184"/>
    </row>
    <row r="14" spans="1:16" ht="36.75" customHeight="1" thickBot="1" x14ac:dyDescent="0.3">
      <c r="A14" s="1188"/>
      <c r="B14" s="1177"/>
      <c r="C14" s="1189"/>
      <c r="D14" s="1191"/>
      <c r="E14" s="309" t="s">
        <v>179</v>
      </c>
      <c r="F14" s="320">
        <v>3.125E-2</v>
      </c>
      <c r="G14" s="1193"/>
      <c r="H14" s="1201"/>
      <c r="I14" s="1195"/>
      <c r="J14" s="1197"/>
      <c r="K14" s="1180"/>
      <c r="L14" s="1201"/>
      <c r="M14" s="1183"/>
      <c r="N14" s="1186"/>
    </row>
    <row r="15" spans="1:16" ht="18.75" customHeight="1" x14ac:dyDescent="0.25">
      <c r="A15" s="1188">
        <v>5</v>
      </c>
      <c r="B15" s="1177" t="s">
        <v>118</v>
      </c>
      <c r="C15" s="1189" t="s">
        <v>252</v>
      </c>
      <c r="D15" s="1190" t="s">
        <v>253</v>
      </c>
      <c r="E15" s="307" t="s">
        <v>178</v>
      </c>
      <c r="F15" s="308">
        <v>0.02</v>
      </c>
      <c r="G15" s="1192">
        <v>0</v>
      </c>
      <c r="H15" s="1201"/>
      <c r="I15" s="1194">
        <v>0</v>
      </c>
      <c r="J15" s="1197"/>
      <c r="K15" s="1178">
        <v>0</v>
      </c>
      <c r="L15" s="1201"/>
      <c r="M15" s="1181">
        <f>SUM(G15,I15,K15)</f>
        <v>0</v>
      </c>
      <c r="N15" s="1184"/>
    </row>
    <row r="16" spans="1:16" ht="18" customHeight="1" x14ac:dyDescent="0.25">
      <c r="A16" s="1188"/>
      <c r="B16" s="1177"/>
      <c r="C16" s="1189"/>
      <c r="D16" s="1204"/>
      <c r="E16" s="309" t="s">
        <v>179</v>
      </c>
      <c r="F16" s="310">
        <v>0.02</v>
      </c>
      <c r="G16" s="1205"/>
      <c r="H16" s="1201"/>
      <c r="I16" s="1206"/>
      <c r="J16" s="1197"/>
      <c r="K16" s="1179"/>
      <c r="L16" s="1201"/>
      <c r="M16" s="1182"/>
      <c r="N16" s="1185"/>
    </row>
    <row r="17" spans="1:14" ht="21.75" customHeight="1" thickBot="1" x14ac:dyDescent="0.3">
      <c r="A17" s="1188"/>
      <c r="B17" s="1177"/>
      <c r="C17" s="1189"/>
      <c r="D17" s="1191"/>
      <c r="E17" s="309" t="s">
        <v>180</v>
      </c>
      <c r="F17" s="311">
        <v>2.2499999999999999E-2</v>
      </c>
      <c r="G17" s="1193"/>
      <c r="H17" s="1201"/>
      <c r="I17" s="1195"/>
      <c r="J17" s="1197"/>
      <c r="K17" s="1180"/>
      <c r="L17" s="1201"/>
      <c r="M17" s="1183"/>
      <c r="N17" s="1186"/>
    </row>
    <row r="18" spans="1:14" ht="24" customHeight="1" x14ac:dyDescent="0.25">
      <c r="A18" s="1188">
        <v>6</v>
      </c>
      <c r="B18" s="1177" t="s">
        <v>118</v>
      </c>
      <c r="C18" s="1189" t="s">
        <v>254</v>
      </c>
      <c r="D18" s="1190" t="s">
        <v>255</v>
      </c>
      <c r="E18" s="307" t="s">
        <v>178</v>
      </c>
      <c r="F18" s="308">
        <v>0.02</v>
      </c>
      <c r="G18" s="1192">
        <v>0</v>
      </c>
      <c r="H18" s="1201"/>
      <c r="I18" s="1194">
        <v>0</v>
      </c>
      <c r="J18" s="1197"/>
      <c r="K18" s="1178">
        <v>0</v>
      </c>
      <c r="L18" s="1201"/>
      <c r="M18" s="1181">
        <f>SUM(G18,I18,K18)</f>
        <v>0</v>
      </c>
      <c r="N18" s="1184"/>
    </row>
    <row r="19" spans="1:14" ht="16.5" customHeight="1" x14ac:dyDescent="0.25">
      <c r="A19" s="1188"/>
      <c r="B19" s="1177"/>
      <c r="C19" s="1189"/>
      <c r="D19" s="1204"/>
      <c r="E19" s="309" t="s">
        <v>179</v>
      </c>
      <c r="F19" s="310">
        <v>0.02</v>
      </c>
      <c r="G19" s="1205"/>
      <c r="H19" s="1201"/>
      <c r="I19" s="1206"/>
      <c r="J19" s="1197"/>
      <c r="K19" s="1179"/>
      <c r="L19" s="1201"/>
      <c r="M19" s="1182"/>
      <c r="N19" s="1185"/>
    </row>
    <row r="20" spans="1:14" ht="18.75" customHeight="1" thickBot="1" x14ac:dyDescent="0.3">
      <c r="A20" s="1188"/>
      <c r="B20" s="1177"/>
      <c r="C20" s="1189"/>
      <c r="D20" s="1191"/>
      <c r="E20" s="309" t="s">
        <v>180</v>
      </c>
      <c r="F20" s="311">
        <v>2.2499999999999999E-2</v>
      </c>
      <c r="G20" s="1193"/>
      <c r="H20" s="1201"/>
      <c r="I20" s="1195"/>
      <c r="J20" s="1197"/>
      <c r="K20" s="1180"/>
      <c r="L20" s="1201"/>
      <c r="M20" s="1183"/>
      <c r="N20" s="1186"/>
    </row>
    <row r="21" spans="1:14" ht="15" customHeight="1" x14ac:dyDescent="0.25">
      <c r="A21" s="1188">
        <v>7</v>
      </c>
      <c r="B21" s="1177" t="s">
        <v>118</v>
      </c>
      <c r="C21" s="1213" t="s">
        <v>256</v>
      </c>
      <c r="D21" s="1190" t="s">
        <v>257</v>
      </c>
      <c r="E21" s="307" t="s">
        <v>178</v>
      </c>
      <c r="F21" s="308">
        <v>0.02</v>
      </c>
      <c r="G21" s="1192">
        <v>0</v>
      </c>
      <c r="H21" s="1201"/>
      <c r="I21" s="1194">
        <v>0</v>
      </c>
      <c r="J21" s="1197"/>
      <c r="K21" s="1178">
        <v>0</v>
      </c>
      <c r="L21" s="1201"/>
      <c r="M21" s="1181">
        <f>SUM(G21,I21,K21)</f>
        <v>0</v>
      </c>
      <c r="N21" s="1184"/>
    </row>
    <row r="22" spans="1:14" x14ac:dyDescent="0.25">
      <c r="A22" s="1188"/>
      <c r="B22" s="1177"/>
      <c r="C22" s="1213"/>
      <c r="D22" s="1204"/>
      <c r="E22" s="309" t="s">
        <v>179</v>
      </c>
      <c r="F22" s="310">
        <v>0.02</v>
      </c>
      <c r="G22" s="1205"/>
      <c r="H22" s="1201"/>
      <c r="I22" s="1206"/>
      <c r="J22" s="1197"/>
      <c r="K22" s="1179"/>
      <c r="L22" s="1201"/>
      <c r="M22" s="1182"/>
      <c r="N22" s="1185"/>
    </row>
    <row r="23" spans="1:14" ht="15.75" thickBot="1" x14ac:dyDescent="0.3">
      <c r="A23" s="1188"/>
      <c r="B23" s="1177"/>
      <c r="C23" s="1213"/>
      <c r="D23" s="1191"/>
      <c r="E23" s="309" t="s">
        <v>180</v>
      </c>
      <c r="F23" s="311">
        <v>2.2499999999999999E-2</v>
      </c>
      <c r="G23" s="1193"/>
      <c r="H23" s="1201"/>
      <c r="I23" s="1195"/>
      <c r="J23" s="1197"/>
      <c r="K23" s="1180"/>
      <c r="L23" s="1201"/>
      <c r="M23" s="1183"/>
      <c r="N23" s="1186"/>
    </row>
    <row r="24" spans="1:14" ht="21" customHeight="1" x14ac:dyDescent="0.25">
      <c r="A24" s="1188">
        <v>8</v>
      </c>
      <c r="B24" s="1177" t="s">
        <v>118</v>
      </c>
      <c r="C24" s="1189" t="s">
        <v>258</v>
      </c>
      <c r="D24" s="1190" t="s">
        <v>259</v>
      </c>
      <c r="E24" s="307" t="s">
        <v>178</v>
      </c>
      <c r="F24" s="308">
        <v>0.02</v>
      </c>
      <c r="G24" s="1192">
        <v>0</v>
      </c>
      <c r="H24" s="1201"/>
      <c r="I24" s="1194">
        <v>0</v>
      </c>
      <c r="J24" s="1197"/>
      <c r="K24" s="1178">
        <v>0</v>
      </c>
      <c r="L24" s="1201"/>
      <c r="M24" s="1214">
        <f>SUM(G24,I24,K24)</f>
        <v>0</v>
      </c>
      <c r="N24" s="1184"/>
    </row>
    <row r="25" spans="1:14" ht="20.25" customHeight="1" x14ac:dyDescent="0.25">
      <c r="A25" s="1188"/>
      <c r="B25" s="1177"/>
      <c r="C25" s="1189"/>
      <c r="D25" s="1204"/>
      <c r="E25" s="309" t="s">
        <v>179</v>
      </c>
      <c r="F25" s="310">
        <v>0.02</v>
      </c>
      <c r="G25" s="1205"/>
      <c r="H25" s="1201"/>
      <c r="I25" s="1206"/>
      <c r="J25" s="1197"/>
      <c r="K25" s="1179"/>
      <c r="L25" s="1201"/>
      <c r="M25" s="1215"/>
      <c r="N25" s="1185"/>
    </row>
    <row r="26" spans="1:14" ht="23.25" customHeight="1" thickBot="1" x14ac:dyDescent="0.3">
      <c r="A26" s="1188"/>
      <c r="B26" s="1177"/>
      <c r="C26" s="1189"/>
      <c r="D26" s="1191"/>
      <c r="E26" s="309" t="s">
        <v>180</v>
      </c>
      <c r="F26" s="311">
        <v>2.2499999999999999E-2</v>
      </c>
      <c r="G26" s="1193"/>
      <c r="H26" s="1201"/>
      <c r="I26" s="1195"/>
      <c r="J26" s="1197"/>
      <c r="K26" s="1180"/>
      <c r="L26" s="1201"/>
      <c r="M26" s="1216"/>
      <c r="N26" s="1186"/>
    </row>
    <row r="27" spans="1:14" ht="28.5" customHeight="1" x14ac:dyDescent="0.25">
      <c r="A27" s="1188">
        <v>9</v>
      </c>
      <c r="B27" s="1177" t="s">
        <v>118</v>
      </c>
      <c r="C27" s="1189" t="s">
        <v>260</v>
      </c>
      <c r="D27" s="1190" t="s">
        <v>261</v>
      </c>
      <c r="E27" s="309" t="s">
        <v>179</v>
      </c>
      <c r="F27" s="320">
        <v>3.125E-2</v>
      </c>
      <c r="G27" s="1192">
        <v>0</v>
      </c>
      <c r="H27" s="1201"/>
      <c r="I27" s="1194">
        <v>0</v>
      </c>
      <c r="J27" s="1197"/>
      <c r="K27" s="1178">
        <v>0</v>
      </c>
      <c r="L27" s="1201"/>
      <c r="M27" s="1181">
        <f>SUM(G27,I27,K27)</f>
        <v>0</v>
      </c>
      <c r="N27" s="1184"/>
    </row>
    <row r="28" spans="1:14" ht="29.25" customHeight="1" x14ac:dyDescent="0.25">
      <c r="A28" s="1188"/>
      <c r="B28" s="1177"/>
      <c r="C28" s="1189"/>
      <c r="D28" s="1191"/>
      <c r="E28" s="309" t="s">
        <v>180</v>
      </c>
      <c r="F28" s="321">
        <v>3.125E-2</v>
      </c>
      <c r="G28" s="1193"/>
      <c r="H28" s="1201"/>
      <c r="I28" s="1195"/>
      <c r="J28" s="1197"/>
      <c r="K28" s="1180"/>
      <c r="L28" s="1201"/>
      <c r="M28" s="1183"/>
      <c r="N28" s="1186"/>
    </row>
    <row r="29" spans="1:14" ht="42.75" customHeight="1" thickBot="1" x14ac:dyDescent="0.3">
      <c r="A29" s="380">
        <v>10</v>
      </c>
      <c r="B29" s="382" t="s">
        <v>118</v>
      </c>
      <c r="C29" s="383" t="s">
        <v>262</v>
      </c>
      <c r="D29" s="312" t="s">
        <v>263</v>
      </c>
      <c r="E29" s="309" t="s">
        <v>179</v>
      </c>
      <c r="F29" s="310">
        <v>6.25E-2</v>
      </c>
      <c r="G29" s="314">
        <v>0</v>
      </c>
      <c r="H29" s="1201"/>
      <c r="I29" s="315">
        <v>0</v>
      </c>
      <c r="J29" s="1197"/>
      <c r="K29" s="316">
        <v>0</v>
      </c>
      <c r="L29" s="1201"/>
      <c r="M29" s="317">
        <f>SUM(G29,I29,K29)</f>
        <v>0</v>
      </c>
      <c r="N29" s="318"/>
    </row>
    <row r="30" spans="1:14" ht="15" customHeight="1" x14ac:dyDescent="0.25">
      <c r="A30" s="1188">
        <v>11</v>
      </c>
      <c r="B30" s="1177" t="s">
        <v>118</v>
      </c>
      <c r="C30" s="1213" t="s">
        <v>264</v>
      </c>
      <c r="D30" s="1217" t="s">
        <v>265</v>
      </c>
      <c r="E30" s="307" t="s">
        <v>178</v>
      </c>
      <c r="F30" s="308">
        <v>0.02</v>
      </c>
      <c r="G30" s="1192">
        <v>0</v>
      </c>
      <c r="H30" s="1201"/>
      <c r="I30" s="1194">
        <v>0</v>
      </c>
      <c r="J30" s="1197"/>
      <c r="K30" s="1178">
        <v>0</v>
      </c>
      <c r="L30" s="1201"/>
      <c r="M30" s="1181">
        <f>SUM(G30,I30,K30)</f>
        <v>0</v>
      </c>
      <c r="N30" s="1184"/>
    </row>
    <row r="31" spans="1:14" x14ac:dyDescent="0.25">
      <c r="A31" s="1188"/>
      <c r="B31" s="1177"/>
      <c r="C31" s="1213"/>
      <c r="D31" s="1218"/>
      <c r="E31" s="309" t="s">
        <v>179</v>
      </c>
      <c r="F31" s="310">
        <v>0.02</v>
      </c>
      <c r="G31" s="1205"/>
      <c r="H31" s="1201"/>
      <c r="I31" s="1206"/>
      <c r="J31" s="1197"/>
      <c r="K31" s="1179"/>
      <c r="L31" s="1201"/>
      <c r="M31" s="1182"/>
      <c r="N31" s="1185"/>
    </row>
    <row r="32" spans="1:14" ht="15.75" thickBot="1" x14ac:dyDescent="0.3">
      <c r="A32" s="1188"/>
      <c r="B32" s="1177"/>
      <c r="C32" s="1213"/>
      <c r="D32" s="1219"/>
      <c r="E32" s="309" t="s">
        <v>180</v>
      </c>
      <c r="F32" s="311">
        <v>2.2499999999999999E-2</v>
      </c>
      <c r="G32" s="1193"/>
      <c r="H32" s="1201"/>
      <c r="I32" s="1195"/>
      <c r="J32" s="1197"/>
      <c r="K32" s="1180"/>
      <c r="L32" s="1201"/>
      <c r="M32" s="1183"/>
      <c r="N32" s="1186"/>
    </row>
    <row r="33" spans="1:14" ht="21" customHeight="1" x14ac:dyDescent="0.25">
      <c r="A33" s="1188">
        <v>12</v>
      </c>
      <c r="B33" s="1177" t="s">
        <v>118</v>
      </c>
      <c r="C33" s="1213" t="s">
        <v>266</v>
      </c>
      <c r="D33" s="1217" t="s">
        <v>267</v>
      </c>
      <c r="E33" s="307" t="s">
        <v>178</v>
      </c>
      <c r="F33" s="308">
        <v>0.02</v>
      </c>
      <c r="G33" s="1192">
        <v>0</v>
      </c>
      <c r="H33" s="1201"/>
      <c r="I33" s="1194">
        <v>0</v>
      </c>
      <c r="J33" s="1197"/>
      <c r="K33" s="1178">
        <v>0</v>
      </c>
      <c r="L33" s="1201"/>
      <c r="M33" s="1181">
        <f>SUM(G33,I33,K33)</f>
        <v>0</v>
      </c>
      <c r="N33" s="1184"/>
    </row>
    <row r="34" spans="1:14" ht="21" customHeight="1" x14ac:dyDescent="0.25">
      <c r="A34" s="1188"/>
      <c r="B34" s="1177"/>
      <c r="C34" s="1213"/>
      <c r="D34" s="1218"/>
      <c r="E34" s="309" t="s">
        <v>179</v>
      </c>
      <c r="F34" s="310">
        <v>0.02</v>
      </c>
      <c r="G34" s="1205"/>
      <c r="H34" s="1201"/>
      <c r="I34" s="1206"/>
      <c r="J34" s="1197"/>
      <c r="K34" s="1179"/>
      <c r="L34" s="1201"/>
      <c r="M34" s="1182"/>
      <c r="N34" s="1185"/>
    </row>
    <row r="35" spans="1:14" ht="19.5" customHeight="1" thickBot="1" x14ac:dyDescent="0.3">
      <c r="A35" s="1188"/>
      <c r="B35" s="1177"/>
      <c r="C35" s="1213"/>
      <c r="D35" s="1219"/>
      <c r="E35" s="309" t="s">
        <v>180</v>
      </c>
      <c r="F35" s="311">
        <v>2.2499999999999999E-2</v>
      </c>
      <c r="G35" s="1193"/>
      <c r="H35" s="1201"/>
      <c r="I35" s="1195"/>
      <c r="J35" s="1197"/>
      <c r="K35" s="1180"/>
      <c r="L35" s="1201"/>
      <c r="M35" s="1183"/>
      <c r="N35" s="1186"/>
    </row>
    <row r="36" spans="1:14" ht="26.25" thickBot="1" x14ac:dyDescent="0.3">
      <c r="A36" s="380">
        <v>13</v>
      </c>
      <c r="B36" s="382" t="s">
        <v>118</v>
      </c>
      <c r="C36" s="384" t="s">
        <v>268</v>
      </c>
      <c r="D36" s="312" t="s">
        <v>269</v>
      </c>
      <c r="E36" s="309" t="s">
        <v>180</v>
      </c>
      <c r="F36" s="322">
        <v>6.25E-2</v>
      </c>
      <c r="G36" s="314">
        <v>0</v>
      </c>
      <c r="H36" s="1201"/>
      <c r="I36" s="315">
        <v>0</v>
      </c>
      <c r="J36" s="1197"/>
      <c r="K36" s="316">
        <v>0</v>
      </c>
      <c r="L36" s="1201"/>
      <c r="M36" s="317">
        <f>SUM(G36,I36,K36)</f>
        <v>0</v>
      </c>
      <c r="N36" s="318"/>
    </row>
    <row r="37" spans="1:14" ht="25.5" customHeight="1" x14ac:dyDescent="0.25">
      <c r="A37" s="1188">
        <v>14</v>
      </c>
      <c r="B37" s="1177" t="s">
        <v>118</v>
      </c>
      <c r="C37" s="1177" t="s">
        <v>270</v>
      </c>
      <c r="D37" s="1190" t="s">
        <v>271</v>
      </c>
      <c r="E37" s="307" t="s">
        <v>178</v>
      </c>
      <c r="F37" s="308">
        <v>0.02</v>
      </c>
      <c r="G37" s="1192">
        <v>0</v>
      </c>
      <c r="H37" s="1201"/>
      <c r="I37" s="1194">
        <v>0</v>
      </c>
      <c r="J37" s="1197"/>
      <c r="K37" s="1178">
        <v>0</v>
      </c>
      <c r="L37" s="1201"/>
      <c r="M37" s="1181">
        <f>SUM(G37,I37,K37)</f>
        <v>0</v>
      </c>
      <c r="N37" s="1184"/>
    </row>
    <row r="38" spans="1:14" ht="22.5" customHeight="1" x14ac:dyDescent="0.25">
      <c r="A38" s="1188"/>
      <c r="B38" s="1177"/>
      <c r="C38" s="1177"/>
      <c r="D38" s="1204"/>
      <c r="E38" s="309" t="s">
        <v>179</v>
      </c>
      <c r="F38" s="310">
        <v>0.02</v>
      </c>
      <c r="G38" s="1205"/>
      <c r="H38" s="1201"/>
      <c r="I38" s="1206"/>
      <c r="J38" s="1197"/>
      <c r="K38" s="1179"/>
      <c r="L38" s="1201"/>
      <c r="M38" s="1182"/>
      <c r="N38" s="1185"/>
    </row>
    <row r="39" spans="1:14" ht="24.75" customHeight="1" thickBot="1" x14ac:dyDescent="0.3">
      <c r="A39" s="1188"/>
      <c r="B39" s="1177"/>
      <c r="C39" s="1177"/>
      <c r="D39" s="1191"/>
      <c r="E39" s="309" t="s">
        <v>180</v>
      </c>
      <c r="F39" s="311">
        <v>2.2499999999999999E-2</v>
      </c>
      <c r="G39" s="1193"/>
      <c r="H39" s="1201"/>
      <c r="I39" s="1195"/>
      <c r="J39" s="1197"/>
      <c r="K39" s="1180"/>
      <c r="L39" s="1201"/>
      <c r="M39" s="1183"/>
      <c r="N39" s="1186"/>
    </row>
    <row r="40" spans="1:14" ht="18.75" customHeight="1" x14ac:dyDescent="0.25">
      <c r="A40" s="1188">
        <v>15</v>
      </c>
      <c r="B40" s="1177" t="s">
        <v>118</v>
      </c>
      <c r="C40" s="1213" t="s">
        <v>272</v>
      </c>
      <c r="D40" s="1190" t="s">
        <v>273</v>
      </c>
      <c r="E40" s="307" t="s">
        <v>178</v>
      </c>
      <c r="F40" s="308">
        <v>0.02</v>
      </c>
      <c r="G40" s="1192">
        <v>0</v>
      </c>
      <c r="H40" s="1201"/>
      <c r="I40" s="1194">
        <v>0</v>
      </c>
      <c r="J40" s="1197"/>
      <c r="K40" s="1178">
        <v>0</v>
      </c>
      <c r="L40" s="1201"/>
      <c r="M40" s="1181">
        <f>SUM(G40,I40,K40)</f>
        <v>0</v>
      </c>
      <c r="N40" s="1184"/>
    </row>
    <row r="41" spans="1:14" ht="18.75" customHeight="1" x14ac:dyDescent="0.25">
      <c r="A41" s="1188"/>
      <c r="B41" s="1177"/>
      <c r="C41" s="1213"/>
      <c r="D41" s="1204"/>
      <c r="E41" s="309" t="s">
        <v>179</v>
      </c>
      <c r="F41" s="310">
        <v>0.02</v>
      </c>
      <c r="G41" s="1205"/>
      <c r="H41" s="1201"/>
      <c r="I41" s="1206"/>
      <c r="J41" s="1197"/>
      <c r="K41" s="1179"/>
      <c r="L41" s="1201"/>
      <c r="M41" s="1182"/>
      <c r="N41" s="1185"/>
    </row>
    <row r="42" spans="1:14" ht="24" customHeight="1" thickBot="1" x14ac:dyDescent="0.3">
      <c r="A42" s="1188"/>
      <c r="B42" s="1177"/>
      <c r="C42" s="1213"/>
      <c r="D42" s="1191"/>
      <c r="E42" s="309" t="s">
        <v>180</v>
      </c>
      <c r="F42" s="311">
        <v>2.2499999999999999E-2</v>
      </c>
      <c r="G42" s="1193"/>
      <c r="H42" s="1201"/>
      <c r="I42" s="1195"/>
      <c r="J42" s="1197"/>
      <c r="K42" s="1180"/>
      <c r="L42" s="1201"/>
      <c r="M42" s="1183"/>
      <c r="N42" s="1186"/>
    </row>
    <row r="43" spans="1:14" ht="30" customHeight="1" x14ac:dyDescent="0.25">
      <c r="A43" s="1188">
        <v>16</v>
      </c>
      <c r="B43" s="1177" t="s">
        <v>118</v>
      </c>
      <c r="C43" s="1213" t="s">
        <v>274</v>
      </c>
      <c r="D43" s="1190" t="s">
        <v>275</v>
      </c>
      <c r="E43" s="307" t="s">
        <v>178</v>
      </c>
      <c r="F43" s="308">
        <v>0.02</v>
      </c>
      <c r="G43" s="1192">
        <v>0</v>
      </c>
      <c r="H43" s="1201"/>
      <c r="I43" s="1194">
        <v>0</v>
      </c>
      <c r="J43" s="1197"/>
      <c r="K43" s="1178">
        <v>0</v>
      </c>
      <c r="L43" s="1201"/>
      <c r="M43" s="1181">
        <f>SUM(G43,I43,K43)</f>
        <v>0</v>
      </c>
      <c r="N43" s="1184"/>
    </row>
    <row r="44" spans="1:14" ht="26.25" customHeight="1" x14ac:dyDescent="0.25">
      <c r="A44" s="1188"/>
      <c r="B44" s="1177"/>
      <c r="C44" s="1213"/>
      <c r="D44" s="1204"/>
      <c r="E44" s="309" t="s">
        <v>179</v>
      </c>
      <c r="F44" s="310">
        <v>0.02</v>
      </c>
      <c r="G44" s="1205"/>
      <c r="H44" s="1201"/>
      <c r="I44" s="1206"/>
      <c r="J44" s="1197"/>
      <c r="K44" s="1179"/>
      <c r="L44" s="1201"/>
      <c r="M44" s="1182"/>
      <c r="N44" s="1185"/>
    </row>
    <row r="45" spans="1:14" ht="27.75" customHeight="1" thickBot="1" x14ac:dyDescent="0.3">
      <c r="A45" s="1221"/>
      <c r="B45" s="1177"/>
      <c r="C45" s="1213"/>
      <c r="D45" s="1222"/>
      <c r="E45" s="309" t="s">
        <v>180</v>
      </c>
      <c r="F45" s="311">
        <v>2.2499999999999999E-2</v>
      </c>
      <c r="G45" s="1223"/>
      <c r="H45" s="1201"/>
      <c r="I45" s="1224"/>
      <c r="J45" s="1197"/>
      <c r="K45" s="1225"/>
      <c r="L45" s="1201"/>
      <c r="M45" s="1226"/>
      <c r="N45" s="1227"/>
    </row>
    <row r="46" spans="1:14" ht="17.25" thickBot="1" x14ac:dyDescent="0.35">
      <c r="A46" s="891" t="s">
        <v>187</v>
      </c>
      <c r="B46" s="892"/>
      <c r="C46" s="892"/>
      <c r="D46" s="1220"/>
      <c r="E46" s="1220"/>
      <c r="F46" s="323">
        <f>SUM(F6:F45)</f>
        <v>1.0000000000000002</v>
      </c>
      <c r="G46" s="324">
        <f>SUM(G6:G45)</f>
        <v>0</v>
      </c>
      <c r="H46" s="1202"/>
      <c r="I46" s="325">
        <f>SUM(I6:I45,G46)</f>
        <v>0</v>
      </c>
      <c r="J46" s="1198"/>
      <c r="K46" s="326">
        <f>SUM(K6:K45,I46)</f>
        <v>0</v>
      </c>
      <c r="L46" s="1202"/>
      <c r="M46" s="327"/>
      <c r="N46" s="328"/>
    </row>
    <row r="48" spans="1:14" x14ac:dyDescent="0.25">
      <c r="F48" s="329"/>
    </row>
    <row r="49" spans="6:6" x14ac:dyDescent="0.25">
      <c r="F49" s="329"/>
    </row>
    <row r="50" spans="6:6" x14ac:dyDescent="0.25">
      <c r="F50" s="1"/>
    </row>
    <row r="51" spans="6:6" x14ac:dyDescent="0.25">
      <c r="F51" s="1"/>
    </row>
    <row r="52" spans="6:6" x14ac:dyDescent="0.25">
      <c r="F52" s="1"/>
    </row>
  </sheetData>
  <mergeCells count="127">
    <mergeCell ref="A46:E46"/>
    <mergeCell ref="M40:M42"/>
    <mergeCell ref="N40:N42"/>
    <mergeCell ref="A43:A45"/>
    <mergeCell ref="C43:C45"/>
    <mergeCell ref="D43:D45"/>
    <mergeCell ref="G43:G45"/>
    <mergeCell ref="I43:I45"/>
    <mergeCell ref="K43:K45"/>
    <mergeCell ref="M43:M45"/>
    <mergeCell ref="N43:N45"/>
    <mergeCell ref="A40:A42"/>
    <mergeCell ref="C40:C42"/>
    <mergeCell ref="D40:D42"/>
    <mergeCell ref="G40:G42"/>
    <mergeCell ref="I40:I42"/>
    <mergeCell ref="K40:K42"/>
    <mergeCell ref="B40:B42"/>
    <mergeCell ref="B43:B45"/>
    <mergeCell ref="M33:M35"/>
    <mergeCell ref="N33:N35"/>
    <mergeCell ref="A37:A39"/>
    <mergeCell ref="C37:C39"/>
    <mergeCell ref="D37:D39"/>
    <mergeCell ref="G37:G39"/>
    <mergeCell ref="I37:I39"/>
    <mergeCell ref="K37:K39"/>
    <mergeCell ref="M37:M39"/>
    <mergeCell ref="N37:N39"/>
    <mergeCell ref="A33:A35"/>
    <mergeCell ref="C33:C35"/>
    <mergeCell ref="D33:D35"/>
    <mergeCell ref="G33:G35"/>
    <mergeCell ref="I33:I35"/>
    <mergeCell ref="K33:K35"/>
    <mergeCell ref="A30:A32"/>
    <mergeCell ref="C30:C32"/>
    <mergeCell ref="D30:D32"/>
    <mergeCell ref="G30:G32"/>
    <mergeCell ref="I30:I32"/>
    <mergeCell ref="K30:K32"/>
    <mergeCell ref="M30:M32"/>
    <mergeCell ref="N30:N32"/>
    <mergeCell ref="A27:A28"/>
    <mergeCell ref="C27:C28"/>
    <mergeCell ref="D27:D28"/>
    <mergeCell ref="G27:G28"/>
    <mergeCell ref="I27:I28"/>
    <mergeCell ref="K27:K28"/>
    <mergeCell ref="C24:C26"/>
    <mergeCell ref="D24:D26"/>
    <mergeCell ref="G24:G26"/>
    <mergeCell ref="I24:I26"/>
    <mergeCell ref="K24:K26"/>
    <mergeCell ref="M24:M26"/>
    <mergeCell ref="N24:N26"/>
    <mergeCell ref="M27:M28"/>
    <mergeCell ref="N27:N28"/>
    <mergeCell ref="N18:N20"/>
    <mergeCell ref="A21:A23"/>
    <mergeCell ref="C21:C23"/>
    <mergeCell ref="D21:D23"/>
    <mergeCell ref="G21:G23"/>
    <mergeCell ref="I21:I23"/>
    <mergeCell ref="K21:K23"/>
    <mergeCell ref="M21:M23"/>
    <mergeCell ref="N21:N23"/>
    <mergeCell ref="N13:N14"/>
    <mergeCell ref="A15:A17"/>
    <mergeCell ref="C15:C17"/>
    <mergeCell ref="D15:D17"/>
    <mergeCell ref="G15:G17"/>
    <mergeCell ref="I15:I17"/>
    <mergeCell ref="K15:K17"/>
    <mergeCell ref="M15:M17"/>
    <mergeCell ref="N15:N17"/>
    <mergeCell ref="H6:H46"/>
    <mergeCell ref="I6:I8"/>
    <mergeCell ref="A18:A20"/>
    <mergeCell ref="C18:C20"/>
    <mergeCell ref="D18:D20"/>
    <mergeCell ref="G18:G20"/>
    <mergeCell ref="B13:B14"/>
    <mergeCell ref="B15:B17"/>
    <mergeCell ref="B18:B20"/>
    <mergeCell ref="B21:B23"/>
    <mergeCell ref="B24:B26"/>
    <mergeCell ref="B27:B28"/>
    <mergeCell ref="B30:B32"/>
    <mergeCell ref="B33:B35"/>
    <mergeCell ref="B37:B39"/>
    <mergeCell ref="A13:A14"/>
    <mergeCell ref="C13:C14"/>
    <mergeCell ref="D13:D14"/>
    <mergeCell ref="G13:G14"/>
    <mergeCell ref="I13:I14"/>
    <mergeCell ref="K13:K14"/>
    <mergeCell ref="M13:M14"/>
    <mergeCell ref="J6:J46"/>
    <mergeCell ref="K6:K8"/>
    <mergeCell ref="L6:L46"/>
    <mergeCell ref="M6:M8"/>
    <mergeCell ref="A9:A11"/>
    <mergeCell ref="C9:C11"/>
    <mergeCell ref="D9:D11"/>
    <mergeCell ref="G9:G11"/>
    <mergeCell ref="I9:I11"/>
    <mergeCell ref="A6:A8"/>
    <mergeCell ref="C6:C8"/>
    <mergeCell ref="D6:D8"/>
    <mergeCell ref="G6:G8"/>
    <mergeCell ref="I18:I20"/>
    <mergeCell ref="K18:K20"/>
    <mergeCell ref="M18:M20"/>
    <mergeCell ref="A24:A26"/>
    <mergeCell ref="A1:D3"/>
    <mergeCell ref="E1:L1"/>
    <mergeCell ref="M1:M2"/>
    <mergeCell ref="N1:N2"/>
    <mergeCell ref="E2:L2"/>
    <mergeCell ref="E3:L3"/>
    <mergeCell ref="B6:B8"/>
    <mergeCell ref="B9:B11"/>
    <mergeCell ref="K9:K11"/>
    <mergeCell ref="M9:M11"/>
    <mergeCell ref="N9:N11"/>
    <mergeCell ref="N6:N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J57"/>
  <sheetViews>
    <sheetView workbookViewId="0">
      <selection activeCell="D8" sqref="D8"/>
    </sheetView>
  </sheetViews>
  <sheetFormatPr baseColWidth="10" defaultRowHeight="15" x14ac:dyDescent="0.25"/>
  <cols>
    <col min="1" max="1" width="38.42578125" customWidth="1"/>
    <col min="2" max="2" width="15" customWidth="1"/>
    <col min="3" max="3" width="17.140625" customWidth="1"/>
    <col min="5" max="5" width="25.5703125" customWidth="1"/>
  </cols>
  <sheetData>
    <row r="1" spans="1:10" ht="20.25" customHeight="1" x14ac:dyDescent="0.25">
      <c r="A1" s="1014"/>
      <c r="B1" s="1023" t="s">
        <v>276</v>
      </c>
      <c r="C1" s="1024"/>
      <c r="D1" s="1024"/>
      <c r="E1" s="1024"/>
      <c r="F1" s="1024"/>
      <c r="G1" s="1025"/>
      <c r="H1" s="1026" t="s">
        <v>164</v>
      </c>
      <c r="I1" s="1028" t="s">
        <v>189</v>
      </c>
      <c r="J1" s="1030"/>
    </row>
    <row r="2" spans="1:10" ht="22.5" customHeight="1" thickBot="1" x14ac:dyDescent="0.35">
      <c r="A2" s="1017"/>
      <c r="B2" s="1008" t="s">
        <v>166</v>
      </c>
      <c r="C2" s="1009"/>
      <c r="D2" s="1009"/>
      <c r="E2" s="1009"/>
      <c r="F2" s="1009"/>
      <c r="G2" s="1010"/>
      <c r="H2" s="1027"/>
      <c r="I2" s="1029"/>
      <c r="J2" s="1030"/>
    </row>
    <row r="3" spans="1:10" ht="28.5" customHeight="1" thickBot="1" x14ac:dyDescent="0.35">
      <c r="A3" s="1020"/>
      <c r="B3" s="1011" t="s">
        <v>279</v>
      </c>
      <c r="C3" s="1012"/>
      <c r="D3" s="1012"/>
      <c r="E3" s="1012"/>
      <c r="F3" s="1012"/>
      <c r="G3" s="1013"/>
      <c r="H3" s="206" t="s">
        <v>168</v>
      </c>
      <c r="I3" s="207">
        <v>1</v>
      </c>
      <c r="J3" s="208"/>
    </row>
    <row r="4" spans="1:10" ht="17.25" thickBot="1" x14ac:dyDescent="0.35">
      <c r="A4" s="210"/>
      <c r="B4" s="210"/>
      <c r="C4" s="211"/>
      <c r="D4" s="210"/>
      <c r="E4" s="210"/>
      <c r="F4" s="210"/>
      <c r="G4" s="210"/>
      <c r="H4" s="210"/>
      <c r="I4" s="210"/>
      <c r="J4" s="210"/>
    </row>
    <row r="5" spans="1:10" ht="17.25" thickBot="1" x14ac:dyDescent="0.35">
      <c r="A5" s="136" t="s">
        <v>64</v>
      </c>
      <c r="B5" s="212" t="s">
        <v>65</v>
      </c>
      <c r="C5" s="212" t="s">
        <v>66</v>
      </c>
      <c r="D5" s="213"/>
      <c r="E5" s="214" t="s">
        <v>190</v>
      </c>
      <c r="F5" s="1031" t="s">
        <v>240</v>
      </c>
      <c r="G5" s="1032"/>
      <c r="H5" s="1032"/>
      <c r="I5" s="1033"/>
      <c r="J5" s="213"/>
    </row>
    <row r="6" spans="1:10" ht="17.25" thickBot="1" x14ac:dyDescent="0.35">
      <c r="A6" s="215" t="s">
        <v>192</v>
      </c>
      <c r="B6" s="216">
        <f>SUM('PLAN DE ACCION APROVECHAMIENTO '!G6:G45)</f>
        <v>0</v>
      </c>
      <c r="C6" s="216">
        <v>0.31374999999999997</v>
      </c>
      <c r="D6" s="213"/>
      <c r="E6" s="218" t="s">
        <v>193</v>
      </c>
      <c r="F6" s="1034" t="s">
        <v>194</v>
      </c>
      <c r="G6" s="1035"/>
      <c r="H6" s="1035"/>
      <c r="I6" s="1036"/>
      <c r="J6" s="213"/>
    </row>
    <row r="7" spans="1:10" ht="17.25" thickBot="1" x14ac:dyDescent="0.35">
      <c r="A7" s="219" t="s">
        <v>195</v>
      </c>
      <c r="B7" s="220">
        <f>SUM('PLAN DE ACCION APROVECHAMIENTO '!I6:I45)</f>
        <v>0</v>
      </c>
      <c r="C7" s="220">
        <v>0.34499999999999997</v>
      </c>
      <c r="D7" s="213"/>
      <c r="E7" s="1037" t="s">
        <v>196</v>
      </c>
      <c r="F7" s="1158" t="s">
        <v>277</v>
      </c>
      <c r="G7" s="1228"/>
      <c r="H7" s="1228"/>
      <c r="I7" s="1229"/>
      <c r="J7" s="213"/>
    </row>
    <row r="8" spans="1:10" ht="17.25" thickBot="1" x14ac:dyDescent="0.35">
      <c r="A8" s="222" t="s">
        <v>198</v>
      </c>
      <c r="B8" s="223">
        <f>SUM('PLAN DE ACCION APROVECHAMIENTO '!K6:K45)</f>
        <v>0</v>
      </c>
      <c r="C8" s="224">
        <v>0.34125</v>
      </c>
      <c r="D8" s="213"/>
      <c r="E8" s="1038"/>
      <c r="F8" s="1230"/>
      <c r="G8" s="1231"/>
      <c r="H8" s="1231"/>
      <c r="I8" s="1232"/>
      <c r="J8" s="225"/>
    </row>
    <row r="9" spans="1:10" ht="17.25" thickBot="1" x14ac:dyDescent="0.35">
      <c r="A9" s="214" t="s">
        <v>68</v>
      </c>
      <c r="B9" s="226">
        <f>SUM(B6:B8)</f>
        <v>0</v>
      </c>
      <c r="C9" s="227">
        <f>SUM(C6:C8)</f>
        <v>1</v>
      </c>
      <c r="D9" s="213"/>
      <c r="E9" s="1039"/>
      <c r="F9" s="1233"/>
      <c r="G9" s="1234"/>
      <c r="H9" s="1234"/>
      <c r="I9" s="1235"/>
      <c r="J9" s="225"/>
    </row>
    <row r="10" spans="1:10" ht="16.5" x14ac:dyDescent="0.3">
      <c r="A10" s="210"/>
      <c r="B10" s="210"/>
      <c r="C10" s="228"/>
      <c r="D10" s="210"/>
      <c r="E10" s="210"/>
      <c r="F10" s="210"/>
      <c r="G10" s="210"/>
      <c r="H10" s="210"/>
      <c r="I10" s="210"/>
      <c r="J10" s="210"/>
    </row>
    <row r="11" spans="1:10" ht="16.5" x14ac:dyDescent="0.3">
      <c r="A11" s="210"/>
      <c r="B11" s="210"/>
      <c r="C11" s="211"/>
      <c r="D11" s="210"/>
      <c r="E11" s="210"/>
      <c r="F11" s="210"/>
      <c r="G11" s="210"/>
      <c r="H11" s="210"/>
      <c r="I11" s="210"/>
      <c r="J11" s="210"/>
    </row>
    <row r="12" spans="1:10" ht="16.5" x14ac:dyDescent="0.3">
      <c r="A12" s="210"/>
      <c r="B12" s="210"/>
      <c r="C12" s="211"/>
      <c r="D12" s="210"/>
      <c r="E12" s="210"/>
      <c r="F12" s="210"/>
      <c r="G12" s="210"/>
      <c r="H12" s="210"/>
      <c r="I12" s="210"/>
      <c r="J12" s="210"/>
    </row>
    <row r="13" spans="1:10" ht="16.5" x14ac:dyDescent="0.3">
      <c r="A13" s="210"/>
      <c r="B13" s="210"/>
      <c r="C13" s="211"/>
      <c r="D13" s="210"/>
      <c r="E13" s="210"/>
      <c r="F13" s="210"/>
      <c r="G13" s="210"/>
      <c r="H13" s="210"/>
      <c r="I13" s="210"/>
      <c r="J13" s="210"/>
    </row>
    <row r="14" spans="1:10" ht="16.5" x14ac:dyDescent="0.3">
      <c r="A14" s="210"/>
      <c r="B14" s="210"/>
      <c r="C14" s="211"/>
      <c r="D14" s="210"/>
      <c r="E14" s="210"/>
      <c r="F14" s="210"/>
      <c r="G14" s="210"/>
      <c r="H14" s="210"/>
      <c r="I14" s="210"/>
      <c r="J14" s="210"/>
    </row>
    <row r="15" spans="1:10" ht="16.5" x14ac:dyDescent="0.3">
      <c r="A15" s="210"/>
      <c r="B15" s="210"/>
      <c r="C15" s="211"/>
      <c r="D15" s="210"/>
      <c r="E15" s="210"/>
      <c r="F15" s="210"/>
      <c r="G15" s="210"/>
      <c r="H15" s="210"/>
      <c r="I15" s="210"/>
      <c r="J15" s="210"/>
    </row>
    <row r="16" spans="1:10"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1"/>
      <c r="J25" s="243"/>
    </row>
    <row r="26" spans="1:10" ht="15" customHeight="1" x14ac:dyDescent="0.3">
      <c r="A26" s="1014"/>
      <c r="B26" s="1015"/>
      <c r="C26" s="1015"/>
      <c r="D26" s="1015"/>
      <c r="E26" s="1015"/>
      <c r="F26" s="1015"/>
      <c r="G26" s="1015"/>
      <c r="H26" s="1015"/>
      <c r="I26" s="1016"/>
      <c r="J26" s="244"/>
    </row>
    <row r="27" spans="1:10" ht="15" customHeight="1" x14ac:dyDescent="0.3">
      <c r="A27" s="1017"/>
      <c r="B27" s="1018"/>
      <c r="C27" s="1018"/>
      <c r="D27" s="1018"/>
      <c r="E27" s="1018"/>
      <c r="F27" s="1018"/>
      <c r="G27" s="1018"/>
      <c r="H27" s="1018"/>
      <c r="I27" s="1019"/>
      <c r="J27" s="244"/>
    </row>
    <row r="28" spans="1:10" ht="15" customHeight="1" x14ac:dyDescent="0.3">
      <c r="A28" s="1017"/>
      <c r="B28" s="1018"/>
      <c r="C28" s="1018"/>
      <c r="D28" s="1018"/>
      <c r="E28" s="1018"/>
      <c r="F28" s="1018"/>
      <c r="G28" s="1018"/>
      <c r="H28" s="1018"/>
      <c r="I28" s="1019"/>
      <c r="J28" s="244"/>
    </row>
    <row r="29" spans="1:10" ht="15.75" customHeight="1" thickBot="1" x14ac:dyDescent="0.35">
      <c r="A29" s="1020"/>
      <c r="B29" s="1021"/>
      <c r="C29" s="1021"/>
      <c r="D29" s="1021"/>
      <c r="E29" s="1021"/>
      <c r="F29" s="1021"/>
      <c r="G29" s="1021"/>
      <c r="H29" s="1021"/>
      <c r="I29" s="1022"/>
      <c r="J29" s="244"/>
    </row>
    <row r="30" spans="1:10" ht="27.75" thickBot="1" x14ac:dyDescent="0.3">
      <c r="A30" s="1049" t="s">
        <v>200</v>
      </c>
      <c r="B30" s="1050"/>
      <c r="C30" s="1050"/>
      <c r="D30" s="1050"/>
      <c r="E30" s="1050"/>
      <c r="F30" s="1050"/>
      <c r="G30" s="1050"/>
      <c r="H30" s="1050"/>
      <c r="I30" s="1051"/>
      <c r="J30" s="243"/>
    </row>
    <row r="31" spans="1:10" ht="15" customHeight="1" x14ac:dyDescent="0.3">
      <c r="A31" s="1014"/>
      <c r="B31" s="1015"/>
      <c r="C31" s="1015"/>
      <c r="D31" s="1015"/>
      <c r="E31" s="1015"/>
      <c r="F31" s="1015"/>
      <c r="G31" s="1015"/>
      <c r="H31" s="1015"/>
      <c r="I31" s="1016"/>
      <c r="J31" s="244"/>
    </row>
    <row r="32" spans="1:10" ht="15" customHeight="1" x14ac:dyDescent="0.3">
      <c r="A32" s="1017"/>
      <c r="B32" s="1018"/>
      <c r="C32" s="1018"/>
      <c r="D32" s="1018"/>
      <c r="E32" s="1018"/>
      <c r="F32" s="1018"/>
      <c r="G32" s="1018"/>
      <c r="H32" s="1018"/>
      <c r="I32" s="1019"/>
      <c r="J32" s="244"/>
    </row>
    <row r="33" spans="1:10" ht="15" customHeight="1" x14ac:dyDescent="0.3">
      <c r="A33" s="1017"/>
      <c r="B33" s="1018"/>
      <c r="C33" s="1018"/>
      <c r="D33" s="1018"/>
      <c r="E33" s="1018"/>
      <c r="F33" s="1018"/>
      <c r="G33" s="1018"/>
      <c r="H33" s="1018"/>
      <c r="I33" s="1019"/>
      <c r="J33" s="244"/>
    </row>
    <row r="34" spans="1:10" ht="15" customHeight="1" x14ac:dyDescent="0.3">
      <c r="A34" s="1017"/>
      <c r="B34" s="1018"/>
      <c r="C34" s="1018"/>
      <c r="D34" s="1018"/>
      <c r="E34" s="1018"/>
      <c r="F34" s="1018"/>
      <c r="G34" s="1018"/>
      <c r="H34" s="1018"/>
      <c r="I34" s="1019"/>
      <c r="J34" s="244"/>
    </row>
    <row r="35" spans="1:10" ht="15.75" customHeight="1" thickBot="1" x14ac:dyDescent="0.35">
      <c r="A35" s="1020"/>
      <c r="B35" s="1021"/>
      <c r="C35" s="1021"/>
      <c r="D35" s="1021"/>
      <c r="E35" s="1021"/>
      <c r="F35" s="1021"/>
      <c r="G35" s="1021"/>
      <c r="H35" s="1021"/>
      <c r="I35" s="1022"/>
      <c r="J35" s="244"/>
    </row>
    <row r="36" spans="1:10" ht="27.75" thickBot="1" x14ac:dyDescent="0.3">
      <c r="A36" s="1049" t="s">
        <v>201</v>
      </c>
      <c r="B36" s="1050"/>
      <c r="C36" s="1050"/>
      <c r="D36" s="1050"/>
      <c r="E36" s="1050"/>
      <c r="F36" s="1050"/>
      <c r="G36" s="1050"/>
      <c r="H36" s="1050"/>
      <c r="I36" s="1051"/>
      <c r="J36" s="243"/>
    </row>
    <row r="37" spans="1:10" ht="15" customHeight="1" x14ac:dyDescent="0.3">
      <c r="A37" s="1014"/>
      <c r="B37" s="1015"/>
      <c r="C37" s="1015"/>
      <c r="D37" s="1015"/>
      <c r="E37" s="1015"/>
      <c r="F37" s="1015"/>
      <c r="G37" s="1015"/>
      <c r="H37" s="1015"/>
      <c r="I37" s="1016"/>
      <c r="J37" s="244"/>
    </row>
    <row r="38" spans="1:10" ht="15" customHeight="1" x14ac:dyDescent="0.3">
      <c r="A38" s="1017"/>
      <c r="B38" s="1018"/>
      <c r="C38" s="1018"/>
      <c r="D38" s="1018"/>
      <c r="E38" s="1018"/>
      <c r="F38" s="1018"/>
      <c r="G38" s="1018"/>
      <c r="H38" s="1018"/>
      <c r="I38" s="1019"/>
      <c r="J38" s="244"/>
    </row>
    <row r="39" spans="1:10" ht="15" customHeight="1" x14ac:dyDescent="0.3">
      <c r="A39" s="1017"/>
      <c r="B39" s="1018"/>
      <c r="C39" s="1018"/>
      <c r="D39" s="1018"/>
      <c r="E39" s="1018"/>
      <c r="F39" s="1018"/>
      <c r="G39" s="1018"/>
      <c r="H39" s="1018"/>
      <c r="I39" s="1019"/>
      <c r="J39" s="244"/>
    </row>
    <row r="40" spans="1:10" ht="15.75" customHeight="1" thickBot="1" x14ac:dyDescent="0.35">
      <c r="A40" s="1020"/>
      <c r="B40" s="1021"/>
      <c r="C40" s="1021"/>
      <c r="D40" s="1021"/>
      <c r="E40" s="1021"/>
      <c r="F40" s="1021"/>
      <c r="G40" s="1021"/>
      <c r="H40" s="1021"/>
      <c r="I40" s="1022"/>
      <c r="J40" s="244"/>
    </row>
    <row r="41" spans="1:10" ht="27.75" thickBot="1" x14ac:dyDescent="0.3">
      <c r="A41" s="1049" t="s">
        <v>202</v>
      </c>
      <c r="B41" s="1050"/>
      <c r="C41" s="1050"/>
      <c r="D41" s="1050"/>
      <c r="E41" s="1050"/>
      <c r="F41" s="1050"/>
      <c r="G41" s="1050"/>
      <c r="H41" s="1050"/>
      <c r="I41" s="1051"/>
      <c r="J41" s="243"/>
    </row>
    <row r="42" spans="1:10" ht="15" customHeight="1" x14ac:dyDescent="0.3">
      <c r="A42" s="1014"/>
      <c r="B42" s="1015"/>
      <c r="C42" s="1015"/>
      <c r="D42" s="1015"/>
      <c r="E42" s="1015"/>
      <c r="F42" s="1015"/>
      <c r="G42" s="1015"/>
      <c r="H42" s="1015"/>
      <c r="I42" s="1016"/>
      <c r="J42" s="244"/>
    </row>
    <row r="43" spans="1:10" ht="15" customHeight="1" x14ac:dyDescent="0.3">
      <c r="A43" s="1017"/>
      <c r="B43" s="1018"/>
      <c r="C43" s="1018"/>
      <c r="D43" s="1018"/>
      <c r="E43" s="1018"/>
      <c r="F43" s="1018"/>
      <c r="G43" s="1018"/>
      <c r="H43" s="1018"/>
      <c r="I43" s="1019"/>
      <c r="J43" s="244"/>
    </row>
    <row r="44" spans="1:10" ht="15" customHeight="1" x14ac:dyDescent="0.3">
      <c r="A44" s="1017"/>
      <c r="B44" s="1018"/>
      <c r="C44" s="1018"/>
      <c r="D44" s="1018"/>
      <c r="E44" s="1018"/>
      <c r="F44" s="1018"/>
      <c r="G44" s="1018"/>
      <c r="H44" s="1018"/>
      <c r="I44" s="1019"/>
      <c r="J44" s="244"/>
    </row>
    <row r="45" spans="1:10" ht="15" customHeight="1" x14ac:dyDescent="0.3">
      <c r="A45" s="1017"/>
      <c r="B45" s="1018"/>
      <c r="C45" s="1018"/>
      <c r="D45" s="1018"/>
      <c r="E45" s="1018"/>
      <c r="F45" s="1018"/>
      <c r="G45" s="1018"/>
      <c r="H45" s="1018"/>
      <c r="I45" s="1019"/>
      <c r="J45" s="244"/>
    </row>
    <row r="46" spans="1:10" ht="15.75" customHeight="1" thickBot="1" x14ac:dyDescent="0.35">
      <c r="A46" s="1020"/>
      <c r="B46" s="1021"/>
      <c r="C46" s="1021"/>
      <c r="D46" s="1021"/>
      <c r="E46" s="1021"/>
      <c r="F46" s="1021"/>
      <c r="G46" s="1021"/>
      <c r="H46" s="1021"/>
      <c r="I46" s="1022"/>
      <c r="J46" s="244"/>
    </row>
    <row r="47" spans="1:10" ht="27.75" thickBot="1" x14ac:dyDescent="0.3">
      <c r="A47" s="1049" t="s">
        <v>203</v>
      </c>
      <c r="B47" s="1050"/>
      <c r="C47" s="1050"/>
      <c r="D47" s="1050"/>
      <c r="E47" s="1050"/>
      <c r="F47" s="1050"/>
      <c r="G47" s="1050"/>
      <c r="H47" s="1050"/>
      <c r="I47" s="1051"/>
      <c r="J47" s="243"/>
    </row>
    <row r="48" spans="1:10" ht="15" customHeight="1" x14ac:dyDescent="0.3">
      <c r="A48" s="1014"/>
      <c r="B48" s="1015"/>
      <c r="C48" s="1015"/>
      <c r="D48" s="1015"/>
      <c r="E48" s="1015"/>
      <c r="F48" s="1015"/>
      <c r="G48" s="1015"/>
      <c r="H48" s="1015"/>
      <c r="I48" s="1016"/>
      <c r="J48" s="244"/>
    </row>
    <row r="49" spans="1:10" ht="15" customHeight="1" x14ac:dyDescent="0.3">
      <c r="A49" s="1017"/>
      <c r="B49" s="1018"/>
      <c r="C49" s="1018"/>
      <c r="D49" s="1018"/>
      <c r="E49" s="1018"/>
      <c r="F49" s="1018"/>
      <c r="G49" s="1018"/>
      <c r="H49" s="1018"/>
      <c r="I49" s="1019"/>
      <c r="J49" s="244"/>
    </row>
    <row r="50" spans="1:10" ht="15" customHeight="1" x14ac:dyDescent="0.3">
      <c r="A50" s="1017"/>
      <c r="B50" s="1018"/>
      <c r="C50" s="1018"/>
      <c r="D50" s="1018"/>
      <c r="E50" s="1018"/>
      <c r="F50" s="1018"/>
      <c r="G50" s="1018"/>
      <c r="H50" s="1018"/>
      <c r="I50" s="1019"/>
      <c r="J50" s="244"/>
    </row>
    <row r="51" spans="1:10" ht="15.75" customHeight="1" thickBot="1" x14ac:dyDescent="0.35">
      <c r="A51" s="1017"/>
      <c r="B51" s="1018"/>
      <c r="C51" s="1018"/>
      <c r="D51" s="1018"/>
      <c r="E51" s="1018"/>
      <c r="F51" s="1018"/>
      <c r="G51" s="1018"/>
      <c r="H51" s="1018"/>
      <c r="I51" s="1019"/>
      <c r="J51" s="244"/>
    </row>
    <row r="52" spans="1:10" ht="27.75" thickBot="1" x14ac:dyDescent="0.3">
      <c r="A52" s="1049" t="s">
        <v>204</v>
      </c>
      <c r="B52" s="1050"/>
      <c r="C52" s="1050"/>
      <c r="D52" s="1050"/>
      <c r="E52" s="1050"/>
      <c r="F52" s="1050"/>
      <c r="G52" s="1050"/>
      <c r="H52" s="1050"/>
      <c r="I52" s="1051"/>
      <c r="J52" s="243"/>
    </row>
    <row r="53" spans="1:10" ht="15" customHeight="1" x14ac:dyDescent="0.3">
      <c r="A53" s="1017"/>
      <c r="B53" s="1018"/>
      <c r="C53" s="1018"/>
      <c r="D53" s="1018"/>
      <c r="E53" s="1018"/>
      <c r="F53" s="1018"/>
      <c r="G53" s="1018"/>
      <c r="H53" s="1018"/>
      <c r="I53" s="1019"/>
      <c r="J53" s="244"/>
    </row>
    <row r="54" spans="1:10" ht="15" customHeight="1" x14ac:dyDescent="0.3">
      <c r="A54" s="1017"/>
      <c r="B54" s="1018"/>
      <c r="C54" s="1018"/>
      <c r="D54" s="1018"/>
      <c r="E54" s="1018"/>
      <c r="F54" s="1018"/>
      <c r="G54" s="1018"/>
      <c r="H54" s="1018"/>
      <c r="I54" s="1019"/>
      <c r="J54" s="244"/>
    </row>
    <row r="55" spans="1:10" ht="15" customHeight="1" x14ac:dyDescent="0.3">
      <c r="A55" s="1017"/>
      <c r="B55" s="1018"/>
      <c r="C55" s="1018"/>
      <c r="D55" s="1018"/>
      <c r="E55" s="1018"/>
      <c r="F55" s="1018"/>
      <c r="G55" s="1018"/>
      <c r="H55" s="1018"/>
      <c r="I55" s="1019"/>
      <c r="J55" s="244"/>
    </row>
    <row r="56" spans="1:10" ht="15" customHeight="1" x14ac:dyDescent="0.3">
      <c r="A56" s="1017"/>
      <c r="B56" s="1018"/>
      <c r="C56" s="1018"/>
      <c r="D56" s="1018"/>
      <c r="E56" s="1018"/>
      <c r="F56" s="1018"/>
      <c r="G56" s="1018"/>
      <c r="H56" s="1018"/>
      <c r="I56" s="1019"/>
      <c r="J56" s="244"/>
    </row>
    <row r="57" spans="1:10" ht="15.75" customHeight="1" thickBot="1" x14ac:dyDescent="0.35">
      <c r="A57" s="1020"/>
      <c r="B57" s="1021"/>
      <c r="C57" s="1021"/>
      <c r="D57" s="1021"/>
      <c r="E57" s="1021"/>
      <c r="F57" s="1021"/>
      <c r="G57" s="1021"/>
      <c r="H57" s="1021"/>
      <c r="I57" s="1022"/>
      <c r="J57" s="244"/>
    </row>
  </sheetData>
  <mergeCells count="23">
    <mergeCell ref="A47:I47"/>
    <mergeCell ref="A48:I51"/>
    <mergeCell ref="A52:I52"/>
    <mergeCell ref="A53:I57"/>
    <mergeCell ref="A30:I30"/>
    <mergeCell ref="A31:I35"/>
    <mergeCell ref="A36:I36"/>
    <mergeCell ref="A37:I40"/>
    <mergeCell ref="A41:I41"/>
    <mergeCell ref="A42:I46"/>
    <mergeCell ref="J1:J2"/>
    <mergeCell ref="B2:G2"/>
    <mergeCell ref="B3:G3"/>
    <mergeCell ref="A26:I29"/>
    <mergeCell ref="A1:A3"/>
    <mergeCell ref="B1:G1"/>
    <mergeCell ref="H1:H2"/>
    <mergeCell ref="I1:I2"/>
    <mergeCell ref="F5:I5"/>
    <mergeCell ref="F6:I6"/>
    <mergeCell ref="E7:E9"/>
    <mergeCell ref="F7:I9"/>
    <mergeCell ref="A25:I25"/>
  </mergeCells>
  <conditionalFormatting sqref="D6:F6 F5 E7:F7">
    <cfRule type="containsText" dxfId="55" priority="1" operator="containsText" text="CUMPLIMIENTO">
      <formula>NOT(ISERROR(SEARCH("CUMPLIMIENTO",D5)))</formula>
    </cfRule>
    <cfRule type="containsText" dxfId="54" priority="2" operator="containsText" text="OBSERVACION">
      <formula>NOT(ISERROR(SEARCH("OBSERVACION",D5)))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N37"/>
  <sheetViews>
    <sheetView zoomScale="80" zoomScaleNormal="80" workbookViewId="0">
      <selection activeCell="J26" sqref="J26"/>
    </sheetView>
  </sheetViews>
  <sheetFormatPr baseColWidth="10" defaultRowHeight="15" x14ac:dyDescent="0.25"/>
  <cols>
    <col min="1" max="1" width="6.7109375" customWidth="1"/>
    <col min="2" max="2" width="20.28515625"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278</v>
      </c>
      <c r="E1" s="983"/>
      <c r="F1" s="983"/>
      <c r="G1" s="983"/>
      <c r="H1" s="983"/>
      <c r="I1" s="983"/>
      <c r="J1" s="983"/>
      <c r="K1" s="983"/>
      <c r="L1" s="983"/>
      <c r="M1" s="988" t="s">
        <v>164</v>
      </c>
      <c r="N1" s="968" t="s">
        <v>165</v>
      </c>
    </row>
    <row r="2" spans="1:14" ht="34.5" customHeight="1" thickBot="1" x14ac:dyDescent="0.4">
      <c r="A2" s="976"/>
      <c r="B2" s="977"/>
      <c r="C2" s="978"/>
      <c r="D2" s="970" t="s">
        <v>166</v>
      </c>
      <c r="E2" s="970"/>
      <c r="F2" s="970"/>
      <c r="G2" s="970"/>
      <c r="H2" s="970"/>
      <c r="I2" s="970"/>
      <c r="J2" s="970"/>
      <c r="K2" s="970"/>
      <c r="L2" s="970"/>
      <c r="M2" s="989"/>
      <c r="N2" s="969"/>
    </row>
    <row r="3" spans="1:14" ht="33.75" customHeight="1" thickBot="1" x14ac:dyDescent="0.4">
      <c r="A3" s="979"/>
      <c r="B3" s="980"/>
      <c r="C3" s="981"/>
      <c r="D3" s="971" t="s">
        <v>279</v>
      </c>
      <c r="E3" s="971"/>
      <c r="F3" s="971"/>
      <c r="G3" s="971"/>
      <c r="H3" s="971"/>
      <c r="I3" s="971"/>
      <c r="J3" s="971"/>
      <c r="K3" s="971"/>
      <c r="L3" s="971"/>
      <c r="M3" s="141" t="s">
        <v>168</v>
      </c>
      <c r="N3" s="142">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152" t="s">
        <v>64</v>
      </c>
      <c r="C5" s="152" t="s">
        <v>6</v>
      </c>
      <c r="D5" s="153" t="s">
        <v>141</v>
      </c>
      <c r="E5" s="154" t="s">
        <v>170</v>
      </c>
      <c r="F5" s="155" t="s">
        <v>171</v>
      </c>
      <c r="G5" s="156" t="s">
        <v>57</v>
      </c>
      <c r="H5" s="157" t="s">
        <v>9</v>
      </c>
      <c r="I5" s="158" t="s">
        <v>172</v>
      </c>
      <c r="J5" s="159" t="s">
        <v>173</v>
      </c>
      <c r="K5" s="160" t="s">
        <v>59</v>
      </c>
      <c r="L5" s="153" t="s">
        <v>174</v>
      </c>
      <c r="M5" s="333" t="s">
        <v>142</v>
      </c>
      <c r="N5" s="230" t="s">
        <v>175</v>
      </c>
    </row>
    <row r="6" spans="1:14" ht="22.5" customHeight="1" x14ac:dyDescent="0.25">
      <c r="A6" s="1053">
        <v>1</v>
      </c>
      <c r="B6" s="1236" t="s">
        <v>280</v>
      </c>
      <c r="C6" s="1058" t="s">
        <v>281</v>
      </c>
      <c r="D6" s="1239" t="s">
        <v>282</v>
      </c>
      <c r="E6" s="161" t="s">
        <v>178</v>
      </c>
      <c r="F6" s="334">
        <v>5.57E-2</v>
      </c>
      <c r="G6" s="1241"/>
      <c r="H6" s="1244">
        <v>43951</v>
      </c>
      <c r="I6" s="1004"/>
      <c r="J6" s="1244">
        <v>44073</v>
      </c>
      <c r="K6" s="946"/>
      <c r="L6" s="1244">
        <v>44185</v>
      </c>
      <c r="M6" s="1245">
        <f>SUM(G6,I6,K6)</f>
        <v>0</v>
      </c>
      <c r="N6" s="1243"/>
    </row>
    <row r="7" spans="1:14" ht="24" customHeight="1" x14ac:dyDescent="0.25">
      <c r="A7" s="1053"/>
      <c r="B7" s="1236"/>
      <c r="C7" s="1058"/>
      <c r="D7" s="1239"/>
      <c r="E7" s="163" t="s">
        <v>179</v>
      </c>
      <c r="F7" s="335">
        <v>5.57E-2</v>
      </c>
      <c r="G7" s="1241"/>
      <c r="H7" s="993"/>
      <c r="I7" s="1004"/>
      <c r="J7" s="993"/>
      <c r="K7" s="946"/>
      <c r="L7" s="993"/>
      <c r="M7" s="1246"/>
      <c r="N7" s="1083"/>
    </row>
    <row r="8" spans="1:14" ht="24" customHeight="1" x14ac:dyDescent="0.25">
      <c r="A8" s="1053"/>
      <c r="B8" s="1237"/>
      <c r="C8" s="1059"/>
      <c r="D8" s="1240"/>
      <c r="E8" s="163" t="s">
        <v>180</v>
      </c>
      <c r="F8" s="336">
        <v>5.57E-2</v>
      </c>
      <c r="G8" s="1242"/>
      <c r="H8" s="993"/>
      <c r="I8" s="1005"/>
      <c r="J8" s="993"/>
      <c r="K8" s="947"/>
      <c r="L8" s="993"/>
      <c r="M8" s="1246"/>
      <c r="N8" s="1083"/>
    </row>
    <row r="9" spans="1:14" ht="35.25" customHeight="1" x14ac:dyDescent="0.25">
      <c r="A9" s="1063">
        <v>2</v>
      </c>
      <c r="B9" s="1236" t="s">
        <v>280</v>
      </c>
      <c r="C9" s="1065" t="s">
        <v>283</v>
      </c>
      <c r="D9" s="1238" t="s">
        <v>284</v>
      </c>
      <c r="E9" s="163" t="s">
        <v>178</v>
      </c>
      <c r="F9" s="334">
        <v>5.57E-2</v>
      </c>
      <c r="G9" s="1247"/>
      <c r="H9" s="993"/>
      <c r="I9" s="1003"/>
      <c r="J9" s="993"/>
      <c r="K9" s="945"/>
      <c r="L9" s="993"/>
      <c r="M9" s="1246">
        <f>SUM(G9,I9,K9,)</f>
        <v>0</v>
      </c>
      <c r="N9" s="1083"/>
    </row>
    <row r="10" spans="1:14" ht="38.25" customHeight="1" x14ac:dyDescent="0.25">
      <c r="A10" s="1053"/>
      <c r="B10" s="1236"/>
      <c r="C10" s="1058"/>
      <c r="D10" s="1239"/>
      <c r="E10" s="163" t="s">
        <v>179</v>
      </c>
      <c r="F10" s="335">
        <v>5.57E-2</v>
      </c>
      <c r="G10" s="1241"/>
      <c r="H10" s="993"/>
      <c r="I10" s="1004"/>
      <c r="J10" s="993"/>
      <c r="K10" s="946"/>
      <c r="L10" s="993"/>
      <c r="M10" s="1246"/>
      <c r="N10" s="1083"/>
    </row>
    <row r="11" spans="1:14" ht="37.5" customHeight="1" x14ac:dyDescent="0.25">
      <c r="A11" s="1064"/>
      <c r="B11" s="1237"/>
      <c r="C11" s="1059"/>
      <c r="D11" s="1240"/>
      <c r="E11" s="166" t="s">
        <v>180</v>
      </c>
      <c r="F11" s="336">
        <v>5.57E-2</v>
      </c>
      <c r="G11" s="1242"/>
      <c r="H11" s="993"/>
      <c r="I11" s="1005"/>
      <c r="J11" s="993"/>
      <c r="K11" s="947"/>
      <c r="L11" s="993"/>
      <c r="M11" s="1246"/>
      <c r="N11" s="1083"/>
    </row>
    <row r="12" spans="1:14" ht="37.5" customHeight="1" x14ac:dyDescent="0.25">
      <c r="A12" s="1063">
        <v>3</v>
      </c>
      <c r="B12" s="1236" t="s">
        <v>280</v>
      </c>
      <c r="C12" s="1065" t="s">
        <v>285</v>
      </c>
      <c r="D12" s="1238" t="s">
        <v>286</v>
      </c>
      <c r="E12" s="166" t="s">
        <v>178</v>
      </c>
      <c r="F12" s="334">
        <v>5.57E-2</v>
      </c>
      <c r="G12" s="1247"/>
      <c r="H12" s="993"/>
      <c r="I12" s="1003"/>
      <c r="J12" s="993"/>
      <c r="K12" s="945"/>
      <c r="L12" s="993"/>
      <c r="M12" s="1246">
        <f>SUM(G12,I12,K12)</f>
        <v>0</v>
      </c>
      <c r="N12" s="1083"/>
    </row>
    <row r="13" spans="1:14" ht="37.5" customHeight="1" x14ac:dyDescent="0.25">
      <c r="A13" s="1053"/>
      <c r="B13" s="1236"/>
      <c r="C13" s="1058"/>
      <c r="D13" s="1239"/>
      <c r="E13" s="166" t="s">
        <v>179</v>
      </c>
      <c r="F13" s="335">
        <v>5.57E-2</v>
      </c>
      <c r="G13" s="1241"/>
      <c r="H13" s="993"/>
      <c r="I13" s="1004"/>
      <c r="J13" s="993"/>
      <c r="K13" s="946"/>
      <c r="L13" s="993"/>
      <c r="M13" s="1246"/>
      <c r="N13" s="1083"/>
    </row>
    <row r="14" spans="1:14" ht="43.5" customHeight="1" x14ac:dyDescent="0.25">
      <c r="A14" s="1064"/>
      <c r="B14" s="1237"/>
      <c r="C14" s="1059"/>
      <c r="D14" s="1240"/>
      <c r="E14" s="166" t="s">
        <v>180</v>
      </c>
      <c r="F14" s="336">
        <v>5.57E-2</v>
      </c>
      <c r="G14" s="1242"/>
      <c r="H14" s="993"/>
      <c r="I14" s="1005"/>
      <c r="J14" s="993"/>
      <c r="K14" s="947"/>
      <c r="L14" s="993"/>
      <c r="M14" s="1246"/>
      <c r="N14" s="1083"/>
    </row>
    <row r="15" spans="1:14" ht="33.75" customHeight="1" x14ac:dyDescent="0.25">
      <c r="A15" s="1063">
        <v>4</v>
      </c>
      <c r="B15" s="1236" t="s">
        <v>280</v>
      </c>
      <c r="C15" s="1065" t="s">
        <v>287</v>
      </c>
      <c r="D15" s="1238" t="s">
        <v>288</v>
      </c>
      <c r="E15" s="166" t="s">
        <v>178</v>
      </c>
      <c r="F15" s="334">
        <v>5.57E-2</v>
      </c>
      <c r="G15" s="1249"/>
      <c r="H15" s="993"/>
      <c r="I15" s="1001"/>
      <c r="J15" s="993"/>
      <c r="K15" s="995"/>
      <c r="L15" s="993"/>
      <c r="M15" s="1246">
        <f>SUM(G15,I15,K15)</f>
        <v>0</v>
      </c>
      <c r="N15" s="1083"/>
    </row>
    <row r="16" spans="1:14" ht="33.75" customHeight="1" x14ac:dyDescent="0.25">
      <c r="A16" s="1053"/>
      <c r="B16" s="1236"/>
      <c r="C16" s="1058"/>
      <c r="D16" s="1239"/>
      <c r="E16" s="166" t="s">
        <v>179</v>
      </c>
      <c r="F16" s="335">
        <v>5.57E-2</v>
      </c>
      <c r="G16" s="1250"/>
      <c r="H16" s="993"/>
      <c r="I16" s="1002"/>
      <c r="J16" s="993"/>
      <c r="K16" s="996"/>
      <c r="L16" s="993"/>
      <c r="M16" s="1246"/>
      <c r="N16" s="1083"/>
    </row>
    <row r="17" spans="1:14" ht="32.25" customHeight="1" thickBot="1" x14ac:dyDescent="0.3">
      <c r="A17" s="1067"/>
      <c r="B17" s="1237"/>
      <c r="C17" s="1058"/>
      <c r="D17" s="1239"/>
      <c r="E17" s="167" t="s">
        <v>180</v>
      </c>
      <c r="F17" s="336">
        <v>5.57E-2</v>
      </c>
      <c r="G17" s="1250"/>
      <c r="H17" s="993"/>
      <c r="I17" s="1002"/>
      <c r="J17" s="993"/>
      <c r="K17" s="996"/>
      <c r="L17" s="993"/>
      <c r="M17" s="1246"/>
      <c r="N17" s="1083"/>
    </row>
    <row r="18" spans="1:14" ht="39.75" customHeight="1" x14ac:dyDescent="0.25">
      <c r="A18" s="1063">
        <v>5</v>
      </c>
      <c r="B18" s="1236" t="s">
        <v>280</v>
      </c>
      <c r="C18" s="1065" t="s">
        <v>289</v>
      </c>
      <c r="D18" s="1238" t="s">
        <v>290</v>
      </c>
      <c r="E18" s="166" t="s">
        <v>178</v>
      </c>
      <c r="F18" s="334">
        <v>5.57E-2</v>
      </c>
      <c r="G18" s="1249"/>
      <c r="H18" s="993"/>
      <c r="I18" s="1001"/>
      <c r="J18" s="993"/>
      <c r="K18" s="995"/>
      <c r="L18" s="993"/>
      <c r="M18" s="1246">
        <f>SUM(G18,I18,K18)</f>
        <v>0</v>
      </c>
      <c r="N18" s="1083"/>
    </row>
    <row r="19" spans="1:14" ht="45.75" customHeight="1" x14ac:dyDescent="0.25">
      <c r="A19" s="1053"/>
      <c r="B19" s="1236"/>
      <c r="C19" s="1058"/>
      <c r="D19" s="1239"/>
      <c r="E19" s="166" t="s">
        <v>179</v>
      </c>
      <c r="F19" s="335">
        <v>5.57E-2</v>
      </c>
      <c r="G19" s="1250"/>
      <c r="H19" s="993"/>
      <c r="I19" s="1002"/>
      <c r="J19" s="993"/>
      <c r="K19" s="996"/>
      <c r="L19" s="993"/>
      <c r="M19" s="1246"/>
      <c r="N19" s="1083"/>
    </row>
    <row r="20" spans="1:14" ht="39.75" customHeight="1" thickBot="1" x14ac:dyDescent="0.3">
      <c r="A20" s="1067"/>
      <c r="B20" s="1237"/>
      <c r="C20" s="1058"/>
      <c r="D20" s="1239"/>
      <c r="E20" s="167" t="s">
        <v>180</v>
      </c>
      <c r="F20" s="336">
        <v>5.57E-2</v>
      </c>
      <c r="G20" s="1250"/>
      <c r="H20" s="993"/>
      <c r="I20" s="1002"/>
      <c r="J20" s="993"/>
      <c r="K20" s="996"/>
      <c r="L20" s="993"/>
      <c r="M20" s="1246"/>
      <c r="N20" s="1083"/>
    </row>
    <row r="21" spans="1:14" ht="35.25" customHeight="1" x14ac:dyDescent="0.25">
      <c r="A21" s="1063">
        <v>6</v>
      </c>
      <c r="B21" s="1236" t="s">
        <v>280</v>
      </c>
      <c r="C21" s="1065" t="s">
        <v>291</v>
      </c>
      <c r="D21" s="1238" t="s">
        <v>292</v>
      </c>
      <c r="E21" s="166" t="s">
        <v>178</v>
      </c>
      <c r="F21" s="334">
        <v>5.57E-2</v>
      </c>
      <c r="G21" s="1249">
        <v>0</v>
      </c>
      <c r="H21" s="993"/>
      <c r="I21" s="1001">
        <v>0</v>
      </c>
      <c r="J21" s="993"/>
      <c r="K21" s="995">
        <v>0</v>
      </c>
      <c r="L21" s="993"/>
      <c r="M21" s="1246">
        <f>SUM(G21,I21,K21)</f>
        <v>0</v>
      </c>
      <c r="N21" s="1083"/>
    </row>
    <row r="22" spans="1:14" ht="35.25" customHeight="1" x14ac:dyDescent="0.25">
      <c r="A22" s="1053"/>
      <c r="B22" s="1236"/>
      <c r="C22" s="1058"/>
      <c r="D22" s="1239"/>
      <c r="E22" s="166" t="s">
        <v>179</v>
      </c>
      <c r="F22" s="335">
        <v>5.57E-2</v>
      </c>
      <c r="G22" s="1250"/>
      <c r="H22" s="993"/>
      <c r="I22" s="1002"/>
      <c r="J22" s="993"/>
      <c r="K22" s="996"/>
      <c r="L22" s="993"/>
      <c r="M22" s="1246"/>
      <c r="N22" s="1083"/>
    </row>
    <row r="23" spans="1:14" ht="35.25" customHeight="1" thickBot="1" x14ac:dyDescent="0.3">
      <c r="A23" s="1067"/>
      <c r="B23" s="1237"/>
      <c r="C23" s="1058"/>
      <c r="D23" s="1239"/>
      <c r="E23" s="167" t="s">
        <v>180</v>
      </c>
      <c r="F23" s="336">
        <v>5.57E-2</v>
      </c>
      <c r="G23" s="1250"/>
      <c r="H23" s="993"/>
      <c r="I23" s="1002"/>
      <c r="J23" s="993"/>
      <c r="K23" s="996"/>
      <c r="L23" s="993"/>
      <c r="M23" s="1251"/>
      <c r="N23" s="1248"/>
    </row>
    <row r="24" spans="1:14" ht="26.25" customHeight="1" thickBot="1" x14ac:dyDescent="0.3">
      <c r="B24" s="1071" t="s">
        <v>187</v>
      </c>
      <c r="C24" s="1072"/>
      <c r="D24" s="1072"/>
      <c r="E24" s="1072"/>
      <c r="F24" s="1073"/>
      <c r="G24" s="337">
        <f>SUM(G6:G23)</f>
        <v>0</v>
      </c>
      <c r="H24" s="994"/>
      <c r="I24" s="171">
        <f>SUM(I6:I23,G24)</f>
        <v>0</v>
      </c>
      <c r="J24" s="994"/>
      <c r="K24" s="172">
        <f>SUM(K6:K23,I24)</f>
        <v>0</v>
      </c>
      <c r="L24" s="994"/>
      <c r="M24" s="182"/>
      <c r="N24" s="9"/>
    </row>
    <row r="25" spans="1:14" ht="147.75" customHeight="1" x14ac:dyDescent="0.25">
      <c r="B25" s="233"/>
      <c r="C25" s="175"/>
      <c r="D25" s="175"/>
      <c r="E25" s="176"/>
      <c r="F25" s="177"/>
      <c r="G25" s="178"/>
      <c r="H25" s="179"/>
      <c r="I25" s="180"/>
      <c r="J25" s="176"/>
      <c r="K25" s="180"/>
      <c r="L25" s="181"/>
      <c r="M25" s="182"/>
      <c r="N25" s="183"/>
    </row>
    <row r="26" spans="1:14" ht="87.75" customHeight="1" x14ac:dyDescent="0.25">
      <c r="B26" s="233"/>
      <c r="C26" s="175"/>
      <c r="D26" s="175"/>
      <c r="E26" s="176"/>
      <c r="F26" s="177"/>
      <c r="G26" s="178"/>
      <c r="H26" s="179"/>
      <c r="I26" s="180"/>
      <c r="J26" s="176"/>
      <c r="K26" s="180"/>
      <c r="L26" s="181"/>
      <c r="M26" s="182"/>
      <c r="N26" s="183"/>
    </row>
    <row r="27" spans="1:14" ht="96.75" customHeight="1" x14ac:dyDescent="0.25">
      <c r="B27" s="233"/>
      <c r="C27" s="175"/>
      <c r="D27" s="175"/>
      <c r="E27" s="176"/>
      <c r="F27" s="177"/>
      <c r="G27" s="178"/>
      <c r="H27" s="179"/>
      <c r="I27" s="180"/>
      <c r="J27" s="176"/>
      <c r="K27" s="180"/>
      <c r="L27" s="181"/>
      <c r="M27" s="182"/>
      <c r="N27" s="183"/>
    </row>
    <row r="28" spans="1:14" ht="45" customHeight="1" x14ac:dyDescent="0.25">
      <c r="B28" s="233"/>
      <c r="C28" s="175"/>
      <c r="D28" s="175"/>
      <c r="E28" s="176"/>
      <c r="F28" s="177"/>
      <c r="G28" s="178"/>
      <c r="H28" s="179"/>
      <c r="I28" s="180"/>
      <c r="J28" s="176"/>
      <c r="K28" s="180"/>
      <c r="L28" s="181"/>
      <c r="M28" s="182"/>
      <c r="N28" s="183"/>
    </row>
    <row r="29" spans="1:14" ht="60.75" customHeight="1" x14ac:dyDescent="0.25">
      <c r="B29" s="233"/>
      <c r="C29" s="175"/>
      <c r="D29" s="175"/>
      <c r="E29" s="176"/>
      <c r="F29" s="177"/>
      <c r="G29" s="178"/>
      <c r="H29" s="179"/>
      <c r="I29" s="180"/>
      <c r="J29" s="176"/>
      <c r="K29" s="180"/>
      <c r="L29" s="181"/>
      <c r="M29" s="182"/>
      <c r="N29" s="183"/>
    </row>
    <row r="30" spans="1:14" ht="63" customHeight="1" x14ac:dyDescent="0.25">
      <c r="B30" s="234"/>
      <c r="C30" s="175"/>
      <c r="D30" s="175"/>
      <c r="E30" s="176"/>
      <c r="F30" s="177"/>
      <c r="G30" s="178"/>
      <c r="H30" s="179"/>
      <c r="I30" s="180"/>
      <c r="J30" s="176"/>
      <c r="K30" s="180"/>
      <c r="L30" s="181"/>
      <c r="M30" s="182"/>
      <c r="N30" s="183"/>
    </row>
    <row r="31" spans="1:14" ht="73.5" customHeight="1" x14ac:dyDescent="0.25">
      <c r="B31" s="234"/>
      <c r="C31" s="175"/>
      <c r="D31" s="175"/>
      <c r="E31" s="176"/>
      <c r="F31" s="177"/>
      <c r="G31" s="184"/>
      <c r="H31" s="179"/>
      <c r="I31" s="185"/>
      <c r="J31" s="176"/>
      <c r="K31" s="185"/>
      <c r="L31" s="181"/>
      <c r="M31" s="182"/>
      <c r="N31" s="9"/>
    </row>
    <row r="32" spans="1:14" ht="90.75" customHeight="1" x14ac:dyDescent="0.25">
      <c r="B32" s="233"/>
      <c r="C32" s="175"/>
      <c r="D32" s="175"/>
      <c r="E32" s="176"/>
      <c r="F32" s="177"/>
      <c r="G32" s="178"/>
      <c r="H32" s="179"/>
      <c r="I32" s="180"/>
      <c r="J32" s="176"/>
      <c r="K32" s="180"/>
      <c r="L32" s="181"/>
      <c r="M32" s="182"/>
      <c r="N32" s="183"/>
    </row>
    <row r="33" spans="2:14" ht="89.25" customHeight="1" x14ac:dyDescent="0.25">
      <c r="B33" s="233"/>
      <c r="C33" s="175"/>
      <c r="D33" s="175"/>
      <c r="E33" s="176"/>
      <c r="F33" s="177"/>
      <c r="G33" s="178"/>
      <c r="H33" s="179"/>
      <c r="I33" s="180"/>
      <c r="J33" s="176"/>
      <c r="K33" s="180"/>
      <c r="L33" s="181"/>
      <c r="M33" s="182"/>
      <c r="N33" s="183"/>
    </row>
    <row r="34" spans="2:14" ht="87.75" customHeight="1" x14ac:dyDescent="0.25">
      <c r="B34" s="9"/>
      <c r="C34" s="175"/>
      <c r="D34" s="175"/>
      <c r="E34" s="176"/>
      <c r="F34" s="186"/>
      <c r="G34" s="184"/>
      <c r="H34" s="179"/>
      <c r="I34" s="185"/>
      <c r="J34" s="176"/>
      <c r="K34" s="185"/>
      <c r="L34" s="181"/>
      <c r="M34" s="182"/>
      <c r="N34" s="9"/>
    </row>
    <row r="35" spans="2:14" ht="67.5" customHeight="1" x14ac:dyDescent="0.25">
      <c r="B35" s="9"/>
      <c r="C35" s="175"/>
      <c r="D35" s="175"/>
      <c r="E35" s="176"/>
      <c r="F35" s="186"/>
      <c r="G35" s="184"/>
      <c r="H35" s="179"/>
      <c r="I35" s="185"/>
      <c r="J35" s="176"/>
      <c r="K35" s="185"/>
      <c r="L35" s="181"/>
      <c r="M35" s="182"/>
      <c r="N35" s="9"/>
    </row>
    <row r="36" spans="2:14" ht="99.75" customHeight="1" x14ac:dyDescent="0.25">
      <c r="B36" s="9"/>
      <c r="C36" s="175"/>
      <c r="D36" s="175"/>
      <c r="E36" s="176"/>
      <c r="F36" s="186"/>
      <c r="G36" s="184"/>
      <c r="H36" s="179"/>
      <c r="I36" s="185"/>
      <c r="J36" s="176"/>
      <c r="K36" s="185"/>
      <c r="L36" s="181"/>
      <c r="M36" s="182"/>
      <c r="N36" s="9"/>
    </row>
    <row r="37" spans="2:14" ht="77.25" customHeight="1" x14ac:dyDescent="0.25">
      <c r="B37" s="9"/>
      <c r="C37" s="175"/>
      <c r="D37" s="175"/>
      <c r="E37" s="176"/>
      <c r="F37" s="177"/>
      <c r="G37" s="184"/>
      <c r="H37" s="179"/>
      <c r="I37" s="185"/>
      <c r="J37" s="176"/>
      <c r="K37" s="185"/>
      <c r="L37" s="181"/>
      <c r="M37" s="182"/>
      <c r="N37" s="9"/>
    </row>
  </sheetData>
  <mergeCells count="64">
    <mergeCell ref="B24:F24"/>
    <mergeCell ref="M18:M20"/>
    <mergeCell ref="N18:N20"/>
    <mergeCell ref="A21:A23"/>
    <mergeCell ref="B21:B23"/>
    <mergeCell ref="C21:C23"/>
    <mergeCell ref="D21:D23"/>
    <mergeCell ref="G21:G23"/>
    <mergeCell ref="I21:I23"/>
    <mergeCell ref="K21:K23"/>
    <mergeCell ref="M21:M23"/>
    <mergeCell ref="A18:A20"/>
    <mergeCell ref="B18:B20"/>
    <mergeCell ref="C18:C20"/>
    <mergeCell ref="D18:D20"/>
    <mergeCell ref="G18:G20"/>
    <mergeCell ref="A15:A17"/>
    <mergeCell ref="B15:B17"/>
    <mergeCell ref="C15:C17"/>
    <mergeCell ref="D15:D17"/>
    <mergeCell ref="G15:G17"/>
    <mergeCell ref="G9:G11"/>
    <mergeCell ref="I9:I11"/>
    <mergeCell ref="K9:K11"/>
    <mergeCell ref="M9:M11"/>
    <mergeCell ref="N9:N11"/>
    <mergeCell ref="H6:H24"/>
    <mergeCell ref="K15:K17"/>
    <mergeCell ref="M15:M17"/>
    <mergeCell ref="N15:N17"/>
    <mergeCell ref="I18:I20"/>
    <mergeCell ref="K18:K20"/>
    <mergeCell ref="I15:I17"/>
    <mergeCell ref="N21:N23"/>
    <mergeCell ref="I12:I14"/>
    <mergeCell ref="K12:K14"/>
    <mergeCell ref="M12:M14"/>
    <mergeCell ref="A12:A14"/>
    <mergeCell ref="B12:B14"/>
    <mergeCell ref="C12:C14"/>
    <mergeCell ref="D12:D14"/>
    <mergeCell ref="G12:G14"/>
    <mergeCell ref="N12:N14"/>
    <mergeCell ref="I6:I8"/>
    <mergeCell ref="J6:J24"/>
    <mergeCell ref="K6:K8"/>
    <mergeCell ref="L6:L24"/>
    <mergeCell ref="M6:M8"/>
    <mergeCell ref="M1:M2"/>
    <mergeCell ref="N1:N2"/>
    <mergeCell ref="D2:L2"/>
    <mergeCell ref="D3:L3"/>
    <mergeCell ref="A9:A11"/>
    <mergeCell ref="B9:B11"/>
    <mergeCell ref="C9:C11"/>
    <mergeCell ref="D9:D11"/>
    <mergeCell ref="A1:C3"/>
    <mergeCell ref="D1:L1"/>
    <mergeCell ref="A6:A8"/>
    <mergeCell ref="B6:B8"/>
    <mergeCell ref="C6:C8"/>
    <mergeCell ref="D6:D8"/>
    <mergeCell ref="G6:G8"/>
    <mergeCell ref="N6:N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249977111117893"/>
  </sheetPr>
  <dimension ref="A1:K57"/>
  <sheetViews>
    <sheetView workbookViewId="0">
      <selection activeCell="B8" sqref="B8"/>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293</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36" t="s">
        <v>64</v>
      </c>
      <c r="B5" s="212" t="s">
        <v>65</v>
      </c>
      <c r="C5" s="212" t="s">
        <v>66</v>
      </c>
      <c r="D5" s="213"/>
      <c r="E5" s="214" t="s">
        <v>190</v>
      </c>
      <c r="F5" s="1031" t="s">
        <v>294</v>
      </c>
      <c r="G5" s="1032"/>
      <c r="H5" s="1032"/>
      <c r="I5" s="1033"/>
      <c r="J5" s="213"/>
    </row>
    <row r="6" spans="1:11" ht="17.25" thickBot="1" x14ac:dyDescent="0.35">
      <c r="A6" s="215" t="s">
        <v>192</v>
      </c>
      <c r="B6" s="216">
        <f>SUM('PLAN OPERATIVO ACT. COMP.'!G6:G23)</f>
        <v>0</v>
      </c>
      <c r="C6" s="216">
        <v>0.3342</v>
      </c>
      <c r="D6" s="213"/>
      <c r="E6" s="218" t="s">
        <v>193</v>
      </c>
      <c r="F6" s="1034" t="s">
        <v>194</v>
      </c>
      <c r="G6" s="1035"/>
      <c r="H6" s="1035"/>
      <c r="I6" s="1036"/>
      <c r="J6" s="213"/>
    </row>
    <row r="7" spans="1:11" ht="17.25" customHeight="1" thickBot="1" x14ac:dyDescent="0.35">
      <c r="A7" s="219" t="s">
        <v>195</v>
      </c>
      <c r="B7" s="220">
        <f>SUM('PLAN OPERATIVO ACT. COMP.'!I6:I23)</f>
        <v>0</v>
      </c>
      <c r="C7" s="216">
        <v>0.3342</v>
      </c>
      <c r="D7" s="213"/>
      <c r="E7" s="1037" t="s">
        <v>196</v>
      </c>
      <c r="F7" s="1158" t="s">
        <v>295</v>
      </c>
      <c r="G7" s="1228"/>
      <c r="H7" s="1228"/>
      <c r="I7" s="1229"/>
      <c r="J7" s="213"/>
    </row>
    <row r="8" spans="1:11" ht="17.25" thickBot="1" x14ac:dyDescent="0.35">
      <c r="A8" s="222" t="s">
        <v>198</v>
      </c>
      <c r="B8" s="223">
        <f>SUM('PLAN OPERATIVO ACT. COMP.'!K6:K23)</f>
        <v>0</v>
      </c>
      <c r="C8" s="216">
        <v>0.33200000000000002</v>
      </c>
      <c r="D8" s="213"/>
      <c r="E8" s="1038"/>
      <c r="F8" s="1230"/>
      <c r="G8" s="1231"/>
      <c r="H8" s="1231"/>
      <c r="I8" s="1232"/>
      <c r="J8" s="225"/>
    </row>
    <row r="9" spans="1:11" ht="17.25" thickBot="1" x14ac:dyDescent="0.35">
      <c r="A9" s="214" t="s">
        <v>68</v>
      </c>
      <c r="B9" s="226">
        <f>SUM(B6:B8)</f>
        <v>0</v>
      </c>
      <c r="C9" s="227">
        <f>SUM(C6:C8)</f>
        <v>1.0004</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
    <cfRule type="containsText" dxfId="53" priority="3" operator="containsText" text="CUMPLIMIENTO">
      <formula>NOT(ISERROR(SEARCH("CUMPLIMIENTO",#REF!)))</formula>
    </cfRule>
    <cfRule type="containsText" dxfId="52" priority="4" operator="containsText" text="OBSERVACION">
      <formula>NOT(ISERROR(SEARCH("OBSERVACION",#REF!)))</formula>
    </cfRule>
  </conditionalFormatting>
  <conditionalFormatting sqref="F5 E6:F7">
    <cfRule type="containsText" dxfId="51" priority="1" operator="containsText" text="CUMPLIMIENTO">
      <formula>NOT(ISERROR(SEARCH("CUMPLIMIENTO",#REF!)))</formula>
    </cfRule>
    <cfRule type="containsText" dxfId="50" priority="2" operator="containsText" text="OBSERVACION">
      <formula>NOT(ISERROR(SEARCH("OBSERVACION",#REF!)))</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N31"/>
  <sheetViews>
    <sheetView zoomScale="85" zoomScaleNormal="85" workbookViewId="0">
      <selection activeCell="D4" sqref="D4"/>
    </sheetView>
  </sheetViews>
  <sheetFormatPr baseColWidth="10" defaultRowHeight="15" x14ac:dyDescent="0.25"/>
  <cols>
    <col min="1" max="1" width="6.7109375" customWidth="1"/>
    <col min="2" max="2" width="21.85546875" customWidth="1"/>
    <col min="3" max="3" width="27.5703125" style="356"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4"/>
      <c r="D1" s="1260" t="s">
        <v>296</v>
      </c>
      <c r="E1" s="983"/>
      <c r="F1" s="983"/>
      <c r="G1" s="983"/>
      <c r="H1" s="983"/>
      <c r="I1" s="983"/>
      <c r="J1" s="983"/>
      <c r="K1" s="983"/>
      <c r="L1" s="1261"/>
      <c r="M1" s="1252" t="s">
        <v>164</v>
      </c>
      <c r="N1" s="968" t="s">
        <v>165</v>
      </c>
    </row>
    <row r="2" spans="1:14" ht="26.25" thickBot="1" x14ac:dyDescent="0.4">
      <c r="A2" s="976"/>
      <c r="B2" s="977"/>
      <c r="C2" s="977"/>
      <c r="D2" s="1254" t="s">
        <v>166</v>
      </c>
      <c r="E2" s="970"/>
      <c r="F2" s="970"/>
      <c r="G2" s="970"/>
      <c r="H2" s="970"/>
      <c r="I2" s="970"/>
      <c r="J2" s="970"/>
      <c r="K2" s="970"/>
      <c r="L2" s="1255"/>
      <c r="M2" s="1253"/>
      <c r="N2" s="969"/>
    </row>
    <row r="3" spans="1:14" ht="26.25" thickBot="1" x14ac:dyDescent="0.4">
      <c r="A3" s="979"/>
      <c r="B3" s="980"/>
      <c r="C3" s="980"/>
      <c r="D3" s="1256" t="s">
        <v>279</v>
      </c>
      <c r="E3" s="971"/>
      <c r="F3" s="971"/>
      <c r="G3" s="971"/>
      <c r="H3" s="971"/>
      <c r="I3" s="971"/>
      <c r="J3" s="971"/>
      <c r="K3" s="971"/>
      <c r="L3" s="1257"/>
      <c r="M3" s="338" t="s">
        <v>168</v>
      </c>
      <c r="N3" s="142">
        <v>1</v>
      </c>
    </row>
    <row r="4" spans="1:14" ht="16.5" thickBot="1" x14ac:dyDescent="0.3">
      <c r="A4" s="143"/>
      <c r="B4" s="143"/>
      <c r="C4" s="339"/>
      <c r="D4" s="144"/>
      <c r="E4" s="145"/>
      <c r="F4" s="146"/>
      <c r="G4" s="147"/>
      <c r="H4" s="148"/>
      <c r="I4" s="149"/>
      <c r="J4" s="145"/>
      <c r="K4" s="149"/>
      <c r="L4" s="150"/>
      <c r="M4" s="149"/>
      <c r="N4" s="143"/>
    </row>
    <row r="5" spans="1:14" ht="48" thickBot="1" x14ac:dyDescent="0.3">
      <c r="A5" s="151" t="s">
        <v>169</v>
      </c>
      <c r="B5" s="204" t="s">
        <v>64</v>
      </c>
      <c r="C5" s="340" t="s">
        <v>6</v>
      </c>
      <c r="D5" s="153" t="s">
        <v>141</v>
      </c>
      <c r="E5" s="341" t="s">
        <v>170</v>
      </c>
      <c r="F5" s="155" t="s">
        <v>171</v>
      </c>
      <c r="G5" s="156" t="s">
        <v>57</v>
      </c>
      <c r="H5" s="157" t="s">
        <v>9</v>
      </c>
      <c r="I5" s="158" t="s">
        <v>172</v>
      </c>
      <c r="J5" s="159" t="s">
        <v>173</v>
      </c>
      <c r="K5" s="160" t="s">
        <v>59</v>
      </c>
      <c r="L5" s="153" t="s">
        <v>174</v>
      </c>
      <c r="M5" s="333" t="s">
        <v>142</v>
      </c>
      <c r="N5" s="230" t="s">
        <v>175</v>
      </c>
    </row>
    <row r="6" spans="1:14" ht="94.5" x14ac:dyDescent="0.25">
      <c r="A6" s="342">
        <v>1</v>
      </c>
      <c r="B6" s="343" t="s">
        <v>280</v>
      </c>
      <c r="C6" s="344" t="s">
        <v>297</v>
      </c>
      <c r="D6" s="345" t="s">
        <v>298</v>
      </c>
      <c r="E6" s="478" t="s">
        <v>180</v>
      </c>
      <c r="F6" s="477">
        <v>0.1111</v>
      </c>
      <c r="G6" s="346">
        <v>0</v>
      </c>
      <c r="H6" s="1244">
        <v>43951</v>
      </c>
      <c r="I6" s="239">
        <v>0</v>
      </c>
      <c r="J6" s="1244">
        <v>44073</v>
      </c>
      <c r="K6" s="240">
        <v>0</v>
      </c>
      <c r="L6" s="1268">
        <v>44185</v>
      </c>
      <c r="M6" s="347">
        <f>SUM(G6,I6,K6)</f>
        <v>0</v>
      </c>
      <c r="N6" s="348"/>
    </row>
    <row r="7" spans="1:14" ht="63" x14ac:dyDescent="0.25">
      <c r="A7" s="349">
        <v>2</v>
      </c>
      <c r="B7" s="350" t="s">
        <v>280</v>
      </c>
      <c r="C7" s="351" t="s">
        <v>299</v>
      </c>
      <c r="D7" s="352" t="s">
        <v>300</v>
      </c>
      <c r="E7" s="479" t="s">
        <v>180</v>
      </c>
      <c r="F7" s="477">
        <v>0.1111</v>
      </c>
      <c r="G7" s="193">
        <v>0</v>
      </c>
      <c r="H7" s="993"/>
      <c r="I7" s="194">
        <v>0</v>
      </c>
      <c r="J7" s="993"/>
      <c r="K7" s="195">
        <v>0</v>
      </c>
      <c r="L7" s="1006"/>
      <c r="M7" s="353">
        <f>SUM(G7,I7,K7,)</f>
        <v>0</v>
      </c>
      <c r="N7" s="354"/>
    </row>
    <row r="8" spans="1:14" ht="94.5" x14ac:dyDescent="0.25">
      <c r="A8" s="349">
        <v>3</v>
      </c>
      <c r="B8" s="350" t="s">
        <v>280</v>
      </c>
      <c r="C8" s="351" t="s">
        <v>301</v>
      </c>
      <c r="D8" s="352" t="s">
        <v>302</v>
      </c>
      <c r="E8" s="480" t="s">
        <v>180</v>
      </c>
      <c r="F8" s="477">
        <v>0.1111</v>
      </c>
      <c r="G8" s="193">
        <v>0</v>
      </c>
      <c r="H8" s="993"/>
      <c r="I8" s="194">
        <v>0</v>
      </c>
      <c r="J8" s="993"/>
      <c r="K8" s="195">
        <v>0</v>
      </c>
      <c r="L8" s="1006"/>
      <c r="M8" s="353">
        <f>SUM(G8,I8,K8)</f>
        <v>0</v>
      </c>
      <c r="N8" s="354"/>
    </row>
    <row r="9" spans="1:14" ht="15.75" x14ac:dyDescent="0.25">
      <c r="A9" s="965">
        <v>4</v>
      </c>
      <c r="B9" s="1265" t="s">
        <v>280</v>
      </c>
      <c r="C9" s="1266" t="s">
        <v>303</v>
      </c>
      <c r="D9" s="1258" t="s">
        <v>304</v>
      </c>
      <c r="E9" s="480" t="s">
        <v>178</v>
      </c>
      <c r="F9" s="395">
        <v>3.6999999999999998E-2</v>
      </c>
      <c r="G9" s="1249">
        <v>0</v>
      </c>
      <c r="H9" s="993"/>
      <c r="I9" s="1001">
        <v>0</v>
      </c>
      <c r="J9" s="993"/>
      <c r="K9" s="995">
        <v>0</v>
      </c>
      <c r="L9" s="1006"/>
      <c r="M9" s="1262">
        <f>SUM(G9,I9,K9)</f>
        <v>0</v>
      </c>
      <c r="N9" s="1264"/>
    </row>
    <row r="10" spans="1:14" ht="15.75" x14ac:dyDescent="0.25">
      <c r="A10" s="964"/>
      <c r="B10" s="1265"/>
      <c r="C10" s="1267"/>
      <c r="D10" s="1259"/>
      <c r="E10" s="480" t="s">
        <v>179</v>
      </c>
      <c r="F10" s="396">
        <v>3.6999999999999998E-2</v>
      </c>
      <c r="G10" s="1250"/>
      <c r="H10" s="993"/>
      <c r="I10" s="1002"/>
      <c r="J10" s="993"/>
      <c r="K10" s="996"/>
      <c r="L10" s="1006"/>
      <c r="M10" s="1262"/>
      <c r="N10" s="1264"/>
    </row>
    <row r="11" spans="1:14" ht="16.5" thickBot="1" x14ac:dyDescent="0.3">
      <c r="A11" s="960"/>
      <c r="B11" s="1265"/>
      <c r="C11" s="1267"/>
      <c r="D11" s="1259"/>
      <c r="E11" s="481" t="s">
        <v>180</v>
      </c>
      <c r="F11" s="398">
        <v>3.6999999999999998E-2</v>
      </c>
      <c r="G11" s="1250"/>
      <c r="H11" s="993"/>
      <c r="I11" s="1002"/>
      <c r="J11" s="993"/>
      <c r="K11" s="996"/>
      <c r="L11" s="1006"/>
      <c r="M11" s="1263"/>
      <c r="N11" s="1264"/>
    </row>
    <row r="12" spans="1:14" ht="15.75" x14ac:dyDescent="0.25">
      <c r="A12" s="965">
        <v>5</v>
      </c>
      <c r="B12" s="1265" t="s">
        <v>280</v>
      </c>
      <c r="C12" s="1266" t="s">
        <v>305</v>
      </c>
      <c r="D12" s="1258" t="s">
        <v>306</v>
      </c>
      <c r="E12" s="480" t="s">
        <v>178</v>
      </c>
      <c r="F12" s="395">
        <v>3.6999999999999998E-2</v>
      </c>
      <c r="G12" s="1249">
        <v>0</v>
      </c>
      <c r="H12" s="993"/>
      <c r="I12" s="1001">
        <v>0</v>
      </c>
      <c r="J12" s="993"/>
      <c r="K12" s="995">
        <v>0</v>
      </c>
      <c r="L12" s="1006"/>
      <c r="M12" s="1262">
        <f>SUM(G12,I12,K12)</f>
        <v>0</v>
      </c>
      <c r="N12" s="1264"/>
    </row>
    <row r="13" spans="1:14" ht="15.75" x14ac:dyDescent="0.25">
      <c r="A13" s="964"/>
      <c r="B13" s="1265"/>
      <c r="C13" s="1267"/>
      <c r="D13" s="1259"/>
      <c r="E13" s="480" t="s">
        <v>179</v>
      </c>
      <c r="F13" s="396">
        <v>3.6999999999999998E-2</v>
      </c>
      <c r="G13" s="1250"/>
      <c r="H13" s="993"/>
      <c r="I13" s="1002"/>
      <c r="J13" s="993"/>
      <c r="K13" s="996"/>
      <c r="L13" s="1006"/>
      <c r="M13" s="1262"/>
      <c r="N13" s="1264"/>
    </row>
    <row r="14" spans="1:14" ht="16.5" thickBot="1" x14ac:dyDescent="0.3">
      <c r="A14" s="960"/>
      <c r="B14" s="1265"/>
      <c r="C14" s="1267"/>
      <c r="D14" s="1259"/>
      <c r="E14" s="481" t="s">
        <v>180</v>
      </c>
      <c r="F14" s="398">
        <v>3.6999999999999998E-2</v>
      </c>
      <c r="G14" s="1250"/>
      <c r="H14" s="993"/>
      <c r="I14" s="1002"/>
      <c r="J14" s="993"/>
      <c r="K14" s="996"/>
      <c r="L14" s="1006"/>
      <c r="M14" s="1263"/>
      <c r="N14" s="1264"/>
    </row>
    <row r="15" spans="1:14" ht="15.75" x14ac:dyDescent="0.25">
      <c r="A15" s="965">
        <v>6</v>
      </c>
      <c r="B15" s="1265" t="s">
        <v>280</v>
      </c>
      <c r="C15" s="1266" t="s">
        <v>307</v>
      </c>
      <c r="D15" s="1258" t="s">
        <v>308</v>
      </c>
      <c r="E15" s="480" t="s">
        <v>178</v>
      </c>
      <c r="F15" s="395">
        <v>3.6999999999999998E-2</v>
      </c>
      <c r="G15" s="1249">
        <v>0</v>
      </c>
      <c r="H15" s="993"/>
      <c r="I15" s="1001">
        <v>0</v>
      </c>
      <c r="J15" s="993"/>
      <c r="K15" s="995">
        <v>0</v>
      </c>
      <c r="L15" s="1006"/>
      <c r="M15" s="1262">
        <f>SUM(G15,I15,K15)</f>
        <v>0</v>
      </c>
      <c r="N15" s="1264"/>
    </row>
    <row r="16" spans="1:14" ht="15.75" x14ac:dyDescent="0.25">
      <c r="A16" s="964"/>
      <c r="B16" s="1265"/>
      <c r="C16" s="1267"/>
      <c r="D16" s="1259"/>
      <c r="E16" s="480" t="s">
        <v>179</v>
      </c>
      <c r="F16" s="396">
        <v>3.6999999999999998E-2</v>
      </c>
      <c r="G16" s="1250"/>
      <c r="H16" s="993"/>
      <c r="I16" s="1002"/>
      <c r="J16" s="993"/>
      <c r="K16" s="996"/>
      <c r="L16" s="1006"/>
      <c r="M16" s="1262"/>
      <c r="N16" s="1264"/>
    </row>
    <row r="17" spans="1:14" ht="16.5" thickBot="1" x14ac:dyDescent="0.3">
      <c r="A17" s="960"/>
      <c r="B17" s="1265"/>
      <c r="C17" s="1267"/>
      <c r="D17" s="1259"/>
      <c r="E17" s="481" t="s">
        <v>180</v>
      </c>
      <c r="F17" s="398">
        <v>3.6999999999999998E-2</v>
      </c>
      <c r="G17" s="1250"/>
      <c r="H17" s="993"/>
      <c r="I17" s="1002"/>
      <c r="J17" s="993"/>
      <c r="K17" s="996"/>
      <c r="L17" s="1006"/>
      <c r="M17" s="1263"/>
      <c r="N17" s="1264"/>
    </row>
    <row r="18" spans="1:14" ht="15.75" x14ac:dyDescent="0.25">
      <c r="A18" s="965">
        <v>7</v>
      </c>
      <c r="B18" s="1265" t="s">
        <v>280</v>
      </c>
      <c r="C18" s="1266" t="s">
        <v>309</v>
      </c>
      <c r="D18" s="1258" t="s">
        <v>310</v>
      </c>
      <c r="E18" s="480" t="s">
        <v>178</v>
      </c>
      <c r="F18" s="395">
        <v>3.6999999999999998E-2</v>
      </c>
      <c r="G18" s="1249">
        <v>0</v>
      </c>
      <c r="H18" s="993"/>
      <c r="I18" s="1001">
        <v>0</v>
      </c>
      <c r="J18" s="993"/>
      <c r="K18" s="995">
        <v>0</v>
      </c>
      <c r="L18" s="1006"/>
      <c r="M18" s="1262">
        <f>SUM(G18,I18,K18)</f>
        <v>0</v>
      </c>
      <c r="N18" s="1264"/>
    </row>
    <row r="19" spans="1:14" ht="15.75" x14ac:dyDescent="0.25">
      <c r="A19" s="964"/>
      <c r="B19" s="1265"/>
      <c r="C19" s="1267"/>
      <c r="D19" s="1259"/>
      <c r="E19" s="480" t="s">
        <v>179</v>
      </c>
      <c r="F19" s="396">
        <v>3.6999999999999998E-2</v>
      </c>
      <c r="G19" s="1250"/>
      <c r="H19" s="993"/>
      <c r="I19" s="1002"/>
      <c r="J19" s="993"/>
      <c r="K19" s="996"/>
      <c r="L19" s="1006"/>
      <c r="M19" s="1262"/>
      <c r="N19" s="1264"/>
    </row>
    <row r="20" spans="1:14" ht="16.5" thickBot="1" x14ac:dyDescent="0.3">
      <c r="A20" s="960"/>
      <c r="B20" s="1265"/>
      <c r="C20" s="1267"/>
      <c r="D20" s="1259"/>
      <c r="E20" s="481" t="s">
        <v>180</v>
      </c>
      <c r="F20" s="398">
        <v>3.6999999999999998E-2</v>
      </c>
      <c r="G20" s="1250"/>
      <c r="H20" s="993"/>
      <c r="I20" s="1002"/>
      <c r="J20" s="993"/>
      <c r="K20" s="996"/>
      <c r="L20" s="1006"/>
      <c r="M20" s="1263"/>
      <c r="N20" s="1264"/>
    </row>
    <row r="21" spans="1:14" ht="15.75" x14ac:dyDescent="0.25">
      <c r="A21" s="965">
        <v>8</v>
      </c>
      <c r="B21" s="1265" t="s">
        <v>280</v>
      </c>
      <c r="C21" s="1266" t="s">
        <v>311</v>
      </c>
      <c r="D21" s="1258" t="s">
        <v>312</v>
      </c>
      <c r="E21" s="480" t="s">
        <v>178</v>
      </c>
      <c r="F21" s="395">
        <v>3.6999999999999998E-2</v>
      </c>
      <c r="G21" s="1249">
        <v>0</v>
      </c>
      <c r="H21" s="993"/>
      <c r="I21" s="1001">
        <v>0</v>
      </c>
      <c r="J21" s="993"/>
      <c r="K21" s="995">
        <v>0</v>
      </c>
      <c r="L21" s="1006"/>
      <c r="M21" s="1262">
        <f>SUM(G21,I21,K21)</f>
        <v>0</v>
      </c>
      <c r="N21" s="1264"/>
    </row>
    <row r="22" spans="1:14" ht="15.75" x14ac:dyDescent="0.25">
      <c r="A22" s="964"/>
      <c r="B22" s="1265"/>
      <c r="C22" s="1267"/>
      <c r="D22" s="1259"/>
      <c r="E22" s="480" t="s">
        <v>179</v>
      </c>
      <c r="F22" s="396">
        <v>3.6999999999999998E-2</v>
      </c>
      <c r="G22" s="1250"/>
      <c r="H22" s="993"/>
      <c r="I22" s="1002"/>
      <c r="J22" s="993"/>
      <c r="K22" s="996"/>
      <c r="L22" s="1006"/>
      <c r="M22" s="1262"/>
      <c r="N22" s="1264"/>
    </row>
    <row r="23" spans="1:14" ht="16.5" thickBot="1" x14ac:dyDescent="0.3">
      <c r="A23" s="960"/>
      <c r="B23" s="1265"/>
      <c r="C23" s="1267"/>
      <c r="D23" s="1259"/>
      <c r="E23" s="481" t="s">
        <v>180</v>
      </c>
      <c r="F23" s="398">
        <v>3.6999999999999998E-2</v>
      </c>
      <c r="G23" s="1250"/>
      <c r="H23" s="993"/>
      <c r="I23" s="1002"/>
      <c r="J23" s="993"/>
      <c r="K23" s="996"/>
      <c r="L23" s="1006"/>
      <c r="M23" s="1263"/>
      <c r="N23" s="1264"/>
    </row>
    <row r="24" spans="1:14" ht="15.75" x14ac:dyDescent="0.25">
      <c r="A24" s="965">
        <v>9</v>
      </c>
      <c r="B24" s="1265" t="s">
        <v>280</v>
      </c>
      <c r="C24" s="1266" t="s">
        <v>313</v>
      </c>
      <c r="D24" s="1258" t="s">
        <v>314</v>
      </c>
      <c r="E24" s="480" t="s">
        <v>178</v>
      </c>
      <c r="F24" s="395">
        <v>3.6999999999999998E-2</v>
      </c>
      <c r="G24" s="1249">
        <v>0</v>
      </c>
      <c r="H24" s="993"/>
      <c r="I24" s="1001">
        <v>0</v>
      </c>
      <c r="J24" s="993"/>
      <c r="K24" s="995">
        <v>0</v>
      </c>
      <c r="L24" s="1006"/>
      <c r="M24" s="1262">
        <f>SUM(G24,I24,K24)</f>
        <v>0</v>
      </c>
      <c r="N24" s="1264"/>
    </row>
    <row r="25" spans="1:14" ht="15.75" x14ac:dyDescent="0.25">
      <c r="A25" s="964"/>
      <c r="B25" s="1265"/>
      <c r="C25" s="1267"/>
      <c r="D25" s="1259"/>
      <c r="E25" s="480" t="s">
        <v>179</v>
      </c>
      <c r="F25" s="396">
        <v>3.6999999999999998E-2</v>
      </c>
      <c r="G25" s="1250"/>
      <c r="H25" s="993"/>
      <c r="I25" s="1002"/>
      <c r="J25" s="993"/>
      <c r="K25" s="996"/>
      <c r="L25" s="1006"/>
      <c r="M25" s="1262"/>
      <c r="N25" s="1264"/>
    </row>
    <row r="26" spans="1:14" ht="16.5" thickBot="1" x14ac:dyDescent="0.3">
      <c r="A26" s="964"/>
      <c r="B26" s="1272"/>
      <c r="C26" s="1267"/>
      <c r="D26" s="1259"/>
      <c r="E26" s="482" t="s">
        <v>180</v>
      </c>
      <c r="F26" s="398">
        <v>3.6999999999999998E-2</v>
      </c>
      <c r="G26" s="1250"/>
      <c r="H26" s="993"/>
      <c r="I26" s="1002"/>
      <c r="J26" s="993"/>
      <c r="K26" s="996"/>
      <c r="L26" s="1006"/>
      <c r="M26" s="1273"/>
      <c r="N26" s="1269"/>
    </row>
    <row r="27" spans="1:14" ht="16.5" thickBot="1" x14ac:dyDescent="0.3">
      <c r="A27" s="1071" t="s">
        <v>187</v>
      </c>
      <c r="B27" s="1270"/>
      <c r="C27" s="1072"/>
      <c r="D27" s="1072"/>
      <c r="E27" s="1271"/>
      <c r="F27" s="231">
        <f>SUM(F6:F26)</f>
        <v>0.99930000000000041</v>
      </c>
      <c r="G27" s="337">
        <f>SUM(G6:G26)</f>
        <v>0</v>
      </c>
      <c r="H27" s="994"/>
      <c r="I27" s="171">
        <f>SUM(I6:I26,G27)</f>
        <v>0</v>
      </c>
      <c r="J27" s="994"/>
      <c r="K27" s="172">
        <f>SUM(K6:K26,I27)</f>
        <v>0</v>
      </c>
      <c r="L27" s="994"/>
      <c r="M27" s="182"/>
      <c r="N27" s="183"/>
    </row>
    <row r="28" spans="1:14" ht="15.75" x14ac:dyDescent="0.25">
      <c r="B28" s="9"/>
      <c r="C28" s="355"/>
      <c r="D28" s="175"/>
      <c r="E28" s="176"/>
      <c r="F28" s="186"/>
      <c r="G28" s="184"/>
      <c r="H28" s="179"/>
      <c r="I28" s="185"/>
      <c r="J28" s="176"/>
      <c r="K28" s="185"/>
      <c r="L28" s="181"/>
      <c r="M28" s="182"/>
      <c r="N28" s="9"/>
    </row>
    <row r="29" spans="1:14" ht="15.75" x14ac:dyDescent="0.25">
      <c r="B29" s="9"/>
      <c r="C29" s="355"/>
      <c r="D29" s="175"/>
      <c r="E29" s="176"/>
      <c r="F29" s="186"/>
      <c r="G29" s="184"/>
      <c r="H29" s="179"/>
      <c r="I29" s="185"/>
      <c r="J29" s="176"/>
      <c r="K29" s="185"/>
      <c r="L29" s="181"/>
      <c r="M29" s="182"/>
      <c r="N29" s="9"/>
    </row>
    <row r="30" spans="1:14" ht="15.75" x14ac:dyDescent="0.25">
      <c r="B30" s="9"/>
      <c r="C30" s="355"/>
      <c r="D30" s="175"/>
      <c r="E30" s="176"/>
      <c r="F30" s="186"/>
      <c r="G30" s="184"/>
      <c r="H30" s="179"/>
      <c r="I30" s="185"/>
      <c r="J30" s="176"/>
      <c r="K30" s="185"/>
      <c r="L30" s="181"/>
      <c r="M30" s="182"/>
      <c r="N30" s="9"/>
    </row>
    <row r="31" spans="1:14" ht="15.75" x14ac:dyDescent="0.25">
      <c r="B31" s="9"/>
      <c r="C31" s="355"/>
      <c r="D31" s="175"/>
      <c r="E31" s="176"/>
      <c r="F31" s="177"/>
      <c r="G31" s="184"/>
      <c r="H31" s="179"/>
      <c r="I31" s="185"/>
      <c r="J31" s="176"/>
      <c r="K31" s="185"/>
      <c r="L31" s="181"/>
      <c r="M31" s="182"/>
      <c r="N31" s="9"/>
    </row>
  </sheetData>
  <mergeCells count="64">
    <mergeCell ref="N24:N26"/>
    <mergeCell ref="A27:E27"/>
    <mergeCell ref="M21:M23"/>
    <mergeCell ref="N21:N23"/>
    <mergeCell ref="A24:A26"/>
    <mergeCell ref="B24:B26"/>
    <mergeCell ref="C24:C26"/>
    <mergeCell ref="D24:D26"/>
    <mergeCell ref="G24:G26"/>
    <mergeCell ref="I24:I26"/>
    <mergeCell ref="K24:K26"/>
    <mergeCell ref="M24:M26"/>
    <mergeCell ref="K18:K20"/>
    <mergeCell ref="M18:M20"/>
    <mergeCell ref="N18:N20"/>
    <mergeCell ref="A21:A23"/>
    <mergeCell ref="B21:B23"/>
    <mergeCell ref="C21:C23"/>
    <mergeCell ref="D21:D23"/>
    <mergeCell ref="G21:G23"/>
    <mergeCell ref="I21:I23"/>
    <mergeCell ref="K21:K23"/>
    <mergeCell ref="A18:A20"/>
    <mergeCell ref="B18:B20"/>
    <mergeCell ref="C18:C20"/>
    <mergeCell ref="D18:D20"/>
    <mergeCell ref="G18:G20"/>
    <mergeCell ref="I18:I20"/>
    <mergeCell ref="B9:B11"/>
    <mergeCell ref="C9:C11"/>
    <mergeCell ref="N12:N14"/>
    <mergeCell ref="A15:A17"/>
    <mergeCell ref="B15:B17"/>
    <mergeCell ref="C15:C17"/>
    <mergeCell ref="D15:D17"/>
    <mergeCell ref="G15:G17"/>
    <mergeCell ref="I15:I17"/>
    <mergeCell ref="K15:K17"/>
    <mergeCell ref="M15:M17"/>
    <mergeCell ref="N15:N17"/>
    <mergeCell ref="A1:C3"/>
    <mergeCell ref="D1:L1"/>
    <mergeCell ref="M9:M11"/>
    <mergeCell ref="N9:N11"/>
    <mergeCell ref="A12:A14"/>
    <mergeCell ref="B12:B14"/>
    <mergeCell ref="C12:C14"/>
    <mergeCell ref="D12:D14"/>
    <mergeCell ref="G12:G14"/>
    <mergeCell ref="I12:I14"/>
    <mergeCell ref="K12:K14"/>
    <mergeCell ref="M12:M14"/>
    <mergeCell ref="H6:H27"/>
    <mergeCell ref="J6:J27"/>
    <mergeCell ref="L6:L27"/>
    <mergeCell ref="A9:A11"/>
    <mergeCell ref="M1:M2"/>
    <mergeCell ref="N1:N2"/>
    <mergeCell ref="D2:L2"/>
    <mergeCell ref="D3:L3"/>
    <mergeCell ref="D9:D11"/>
    <mergeCell ref="G9:G11"/>
    <mergeCell ref="I9:I11"/>
    <mergeCell ref="K9:K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tint="-0.249977111117893"/>
  </sheetPr>
  <dimension ref="A1:K57"/>
  <sheetViews>
    <sheetView workbookViewId="0">
      <selection activeCell="B4" sqref="B4"/>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315</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36" t="s">
        <v>64</v>
      </c>
      <c r="B5" s="212" t="s">
        <v>65</v>
      </c>
      <c r="C5" s="212" t="s">
        <v>66</v>
      </c>
      <c r="D5" s="213"/>
      <c r="E5" s="214" t="s">
        <v>190</v>
      </c>
      <c r="F5" s="1031" t="s">
        <v>294</v>
      </c>
      <c r="G5" s="1032"/>
      <c r="H5" s="1032"/>
      <c r="I5" s="1033"/>
      <c r="J5" s="213"/>
    </row>
    <row r="6" spans="1:11" ht="17.25" thickBot="1" x14ac:dyDescent="0.35">
      <c r="A6" s="215" t="s">
        <v>192</v>
      </c>
      <c r="B6" s="216">
        <f>SUM('PLAN DE ACCION PORTAFOLIO'!G6:G26)</f>
        <v>0</v>
      </c>
      <c r="C6" s="217">
        <v>0.222</v>
      </c>
      <c r="D6" s="213"/>
      <c r="E6" s="218" t="s">
        <v>193</v>
      </c>
      <c r="F6" s="1034" t="s">
        <v>194</v>
      </c>
      <c r="G6" s="1035"/>
      <c r="H6" s="1035"/>
      <c r="I6" s="1036"/>
      <c r="J6" s="213"/>
    </row>
    <row r="7" spans="1:11" ht="17.25" thickBot="1" x14ac:dyDescent="0.35">
      <c r="A7" s="219" t="s">
        <v>195</v>
      </c>
      <c r="B7" s="220">
        <f>SUM('PLAN DE ACCION PORTAFOLIO'!I6:I26)</f>
        <v>0</v>
      </c>
      <c r="C7" s="221">
        <v>0.222</v>
      </c>
      <c r="D7" s="213"/>
      <c r="E7" s="1037" t="s">
        <v>196</v>
      </c>
      <c r="F7" s="1040" t="s">
        <v>316</v>
      </c>
      <c r="G7" s="1041"/>
      <c r="H7" s="1041"/>
      <c r="I7" s="1042"/>
      <c r="J7" s="213"/>
    </row>
    <row r="8" spans="1:11" ht="17.25" thickBot="1" x14ac:dyDescent="0.35">
      <c r="A8" s="222" t="s">
        <v>198</v>
      </c>
      <c r="B8" s="223">
        <f>SUM('PLAN DE ACCION PORTAFOLIO'!K6:K26)</f>
        <v>0</v>
      </c>
      <c r="C8" s="224">
        <v>0.55520000000000003</v>
      </c>
      <c r="D8" s="213"/>
      <c r="E8" s="1038"/>
      <c r="F8" s="1043"/>
      <c r="G8" s="1044"/>
      <c r="H8" s="1044"/>
      <c r="I8" s="1045"/>
      <c r="J8" s="225"/>
    </row>
    <row r="9" spans="1:11" ht="17.25" thickBot="1" x14ac:dyDescent="0.35">
      <c r="A9" s="214" t="s">
        <v>68</v>
      </c>
      <c r="B9" s="226">
        <f>SUM(B6:B8)</f>
        <v>0</v>
      </c>
      <c r="C9" s="227">
        <f>SUM(C6:C8)</f>
        <v>0.99920000000000009</v>
      </c>
      <c r="D9" s="213"/>
      <c r="E9" s="1039"/>
      <c r="F9" s="1046"/>
      <c r="G9" s="1047"/>
      <c r="H9" s="1047"/>
      <c r="I9" s="1048"/>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1"/>
      <c r="J25" s="243"/>
    </row>
    <row r="26" spans="1:10" ht="15" customHeight="1" x14ac:dyDescent="0.3">
      <c r="A26" s="1014"/>
      <c r="B26" s="1015"/>
      <c r="C26" s="1015"/>
      <c r="D26" s="1015"/>
      <c r="E26" s="1015"/>
      <c r="F26" s="1015"/>
      <c r="G26" s="1015"/>
      <c r="H26" s="1015"/>
      <c r="I26" s="1016"/>
      <c r="J26" s="244"/>
    </row>
    <row r="27" spans="1:10" ht="15" customHeight="1" x14ac:dyDescent="0.3">
      <c r="A27" s="1017"/>
      <c r="B27" s="1018"/>
      <c r="C27" s="1018"/>
      <c r="D27" s="1018"/>
      <c r="E27" s="1018"/>
      <c r="F27" s="1018"/>
      <c r="G27" s="1018"/>
      <c r="H27" s="1018"/>
      <c r="I27" s="1019"/>
      <c r="J27" s="244"/>
    </row>
    <row r="28" spans="1:10" ht="15" customHeight="1" x14ac:dyDescent="0.3">
      <c r="A28" s="1017"/>
      <c r="B28" s="1018"/>
      <c r="C28" s="1018"/>
      <c r="D28" s="1018"/>
      <c r="E28" s="1018"/>
      <c r="F28" s="1018"/>
      <c r="G28" s="1018"/>
      <c r="H28" s="1018"/>
      <c r="I28" s="1019"/>
      <c r="J28" s="244"/>
    </row>
    <row r="29" spans="1:10" ht="15.75" customHeight="1" thickBot="1" x14ac:dyDescent="0.35">
      <c r="A29" s="1020"/>
      <c r="B29" s="1021"/>
      <c r="C29" s="1021"/>
      <c r="D29" s="1021"/>
      <c r="E29" s="1021"/>
      <c r="F29" s="1021"/>
      <c r="G29" s="1021"/>
      <c r="H29" s="1021"/>
      <c r="I29" s="1022"/>
      <c r="J29" s="244"/>
    </row>
    <row r="30" spans="1:10" ht="27.75" thickBot="1" x14ac:dyDescent="0.3">
      <c r="A30" s="1049" t="s">
        <v>200</v>
      </c>
      <c r="B30" s="1050"/>
      <c r="C30" s="1050"/>
      <c r="D30" s="1050"/>
      <c r="E30" s="1050"/>
      <c r="F30" s="1050"/>
      <c r="G30" s="1050"/>
      <c r="H30" s="1050"/>
      <c r="I30" s="1051"/>
      <c r="J30" s="243"/>
    </row>
    <row r="31" spans="1:10" ht="15" customHeight="1" x14ac:dyDescent="0.3">
      <c r="A31" s="357"/>
      <c r="B31" s="358"/>
      <c r="C31" s="358"/>
      <c r="D31" s="358"/>
      <c r="E31" s="358"/>
      <c r="F31" s="358"/>
      <c r="G31" s="358"/>
      <c r="H31" s="358"/>
      <c r="I31" s="359"/>
      <c r="J31" s="244"/>
    </row>
    <row r="32" spans="1:10" ht="15" customHeight="1" x14ac:dyDescent="0.3">
      <c r="A32" s="247"/>
      <c r="B32" s="213"/>
      <c r="C32" s="213"/>
      <c r="D32" s="213"/>
      <c r="E32" s="213"/>
      <c r="F32" s="213"/>
      <c r="G32" s="213"/>
      <c r="H32" s="213"/>
      <c r="I32" s="360"/>
      <c r="J32" s="244"/>
    </row>
    <row r="33" spans="1:10" ht="15" customHeight="1" x14ac:dyDescent="0.3">
      <c r="A33" s="247"/>
      <c r="B33" s="213"/>
      <c r="C33" s="213"/>
      <c r="D33" s="213"/>
      <c r="E33" s="213"/>
      <c r="F33" s="213"/>
      <c r="G33" s="213"/>
      <c r="H33" s="213"/>
      <c r="I33" s="360"/>
      <c r="J33" s="244"/>
    </row>
    <row r="34" spans="1:10" ht="15" customHeight="1" x14ac:dyDescent="0.3">
      <c r="A34" s="247"/>
      <c r="B34" s="213"/>
      <c r="C34" s="213"/>
      <c r="D34" s="213"/>
      <c r="E34" s="213"/>
      <c r="F34" s="213"/>
      <c r="G34" s="213"/>
      <c r="H34" s="213"/>
      <c r="I34" s="360"/>
      <c r="J34" s="244"/>
    </row>
    <row r="35" spans="1:10" ht="15.75" customHeight="1" thickBot="1" x14ac:dyDescent="0.35">
      <c r="A35" s="245"/>
      <c r="B35" s="246"/>
      <c r="C35" s="246"/>
      <c r="D35" s="246"/>
      <c r="E35" s="246"/>
      <c r="F35" s="246"/>
      <c r="G35" s="246"/>
      <c r="H35" s="246"/>
      <c r="I35" s="361"/>
      <c r="J35" s="244"/>
    </row>
    <row r="36" spans="1:10" ht="27.75" thickBot="1" x14ac:dyDescent="0.3">
      <c r="A36" s="1049" t="s">
        <v>201</v>
      </c>
      <c r="B36" s="1050"/>
      <c r="C36" s="1050"/>
      <c r="D36" s="1050"/>
      <c r="E36" s="1050"/>
      <c r="F36" s="1050"/>
      <c r="G36" s="1050"/>
      <c r="H36" s="1050"/>
      <c r="I36" s="1051"/>
      <c r="J36" s="243"/>
    </row>
    <row r="37" spans="1:10" ht="15" customHeight="1" x14ac:dyDescent="0.3">
      <c r="A37" s="1014"/>
      <c r="B37" s="1015"/>
      <c r="C37" s="1015"/>
      <c r="D37" s="1015"/>
      <c r="E37" s="1015"/>
      <c r="F37" s="1015"/>
      <c r="G37" s="1015"/>
      <c r="H37" s="1015"/>
      <c r="I37" s="1016"/>
      <c r="J37" s="244"/>
    </row>
    <row r="38" spans="1:10" ht="15" customHeight="1" x14ac:dyDescent="0.3">
      <c r="A38" s="1017"/>
      <c r="B38" s="1018"/>
      <c r="C38" s="1018"/>
      <c r="D38" s="1018"/>
      <c r="E38" s="1018"/>
      <c r="F38" s="1018"/>
      <c r="G38" s="1018"/>
      <c r="H38" s="1018"/>
      <c r="I38" s="1019"/>
      <c r="J38" s="244"/>
    </row>
    <row r="39" spans="1:10" ht="15" customHeight="1" x14ac:dyDescent="0.3">
      <c r="A39" s="1017"/>
      <c r="B39" s="1018"/>
      <c r="C39" s="1018"/>
      <c r="D39" s="1018"/>
      <c r="E39" s="1018"/>
      <c r="F39" s="1018"/>
      <c r="G39" s="1018"/>
      <c r="H39" s="1018"/>
      <c r="I39" s="1019"/>
      <c r="J39" s="244"/>
    </row>
    <row r="40" spans="1:10" ht="15.75" customHeight="1" thickBot="1" x14ac:dyDescent="0.35">
      <c r="A40" s="1020"/>
      <c r="B40" s="1021"/>
      <c r="C40" s="1021"/>
      <c r="D40" s="1021"/>
      <c r="E40" s="1021"/>
      <c r="F40" s="1021"/>
      <c r="G40" s="1021"/>
      <c r="H40" s="1021"/>
      <c r="I40" s="1022"/>
      <c r="J40" s="244"/>
    </row>
    <row r="41" spans="1:10" ht="27.75" thickBot="1" x14ac:dyDescent="0.3">
      <c r="A41" s="1049" t="s">
        <v>202</v>
      </c>
      <c r="B41" s="1050"/>
      <c r="C41" s="1050"/>
      <c r="D41" s="1050"/>
      <c r="E41" s="1050"/>
      <c r="F41" s="1050"/>
      <c r="G41" s="1050"/>
      <c r="H41" s="1050"/>
      <c r="I41" s="1051"/>
      <c r="J41" s="243"/>
    </row>
    <row r="42" spans="1:10" ht="15" customHeight="1" x14ac:dyDescent="0.3">
      <c r="A42" s="1014"/>
      <c r="B42" s="1015"/>
      <c r="C42" s="1015"/>
      <c r="D42" s="1015"/>
      <c r="E42" s="1015"/>
      <c r="F42" s="1015"/>
      <c r="G42" s="1015"/>
      <c r="H42" s="1015"/>
      <c r="I42" s="1016"/>
      <c r="J42" s="244"/>
    </row>
    <row r="43" spans="1:10" ht="15" customHeight="1" x14ac:dyDescent="0.3">
      <c r="A43" s="1017"/>
      <c r="B43" s="1018"/>
      <c r="C43" s="1018"/>
      <c r="D43" s="1018"/>
      <c r="E43" s="1018"/>
      <c r="F43" s="1018"/>
      <c r="G43" s="1018"/>
      <c r="H43" s="1018"/>
      <c r="I43" s="1019"/>
      <c r="J43" s="244"/>
    </row>
    <row r="44" spans="1:10" ht="15" customHeight="1" x14ac:dyDescent="0.3">
      <c r="A44" s="1017"/>
      <c r="B44" s="1018"/>
      <c r="C44" s="1018"/>
      <c r="D44" s="1018"/>
      <c r="E44" s="1018"/>
      <c r="F44" s="1018"/>
      <c r="G44" s="1018"/>
      <c r="H44" s="1018"/>
      <c r="I44" s="1019"/>
      <c r="J44" s="244"/>
    </row>
    <row r="45" spans="1:10" ht="15" customHeight="1" x14ac:dyDescent="0.3">
      <c r="A45" s="1017"/>
      <c r="B45" s="1018"/>
      <c r="C45" s="1018"/>
      <c r="D45" s="1018"/>
      <c r="E45" s="1018"/>
      <c r="F45" s="1018"/>
      <c r="G45" s="1018"/>
      <c r="H45" s="1018"/>
      <c r="I45" s="1019"/>
      <c r="J45" s="244"/>
    </row>
    <row r="46" spans="1:10" ht="15.75" customHeight="1" thickBot="1" x14ac:dyDescent="0.35">
      <c r="A46" s="1020"/>
      <c r="B46" s="1021"/>
      <c r="C46" s="1021"/>
      <c r="D46" s="1021"/>
      <c r="E46" s="1021"/>
      <c r="F46" s="1021"/>
      <c r="G46" s="1021"/>
      <c r="H46" s="1021"/>
      <c r="I46" s="1022"/>
      <c r="J46" s="244"/>
    </row>
    <row r="47" spans="1:10" ht="27.75" thickBot="1" x14ac:dyDescent="0.3">
      <c r="A47" s="1049" t="s">
        <v>203</v>
      </c>
      <c r="B47" s="1050"/>
      <c r="C47" s="1050"/>
      <c r="D47" s="1050"/>
      <c r="E47" s="1050"/>
      <c r="F47" s="1050"/>
      <c r="G47" s="1050"/>
      <c r="H47" s="1050"/>
      <c r="I47" s="1051"/>
      <c r="J47" s="243"/>
    </row>
    <row r="48" spans="1:10" ht="15" customHeight="1" x14ac:dyDescent="0.3">
      <c r="A48" s="1014"/>
      <c r="B48" s="1015"/>
      <c r="C48" s="1015"/>
      <c r="D48" s="1015"/>
      <c r="E48" s="1015"/>
      <c r="F48" s="1015"/>
      <c r="G48" s="1015"/>
      <c r="H48" s="1015"/>
      <c r="I48" s="1016"/>
      <c r="J48" s="244"/>
    </row>
    <row r="49" spans="1:10" ht="15" customHeight="1" x14ac:dyDescent="0.3">
      <c r="A49" s="1017"/>
      <c r="B49" s="1018"/>
      <c r="C49" s="1018"/>
      <c r="D49" s="1018"/>
      <c r="E49" s="1018"/>
      <c r="F49" s="1018"/>
      <c r="G49" s="1018"/>
      <c r="H49" s="1018"/>
      <c r="I49" s="1019"/>
      <c r="J49" s="244"/>
    </row>
    <row r="50" spans="1:10" ht="15" customHeight="1" x14ac:dyDescent="0.3">
      <c r="A50" s="1017"/>
      <c r="B50" s="1018"/>
      <c r="C50" s="1018"/>
      <c r="D50" s="1018"/>
      <c r="E50" s="1018"/>
      <c r="F50" s="1018"/>
      <c r="G50" s="1018"/>
      <c r="H50" s="1018"/>
      <c r="I50" s="1019"/>
      <c r="J50" s="244"/>
    </row>
    <row r="51" spans="1:10" ht="15.75" customHeight="1" thickBot="1" x14ac:dyDescent="0.35">
      <c r="A51" s="1020"/>
      <c r="B51" s="1021"/>
      <c r="C51" s="1021"/>
      <c r="D51" s="1021"/>
      <c r="E51" s="1021"/>
      <c r="F51" s="1021"/>
      <c r="G51" s="1021"/>
      <c r="H51" s="1021"/>
      <c r="I51" s="1022"/>
      <c r="J51" s="244"/>
    </row>
    <row r="52" spans="1:10" ht="27.75" thickBot="1" x14ac:dyDescent="0.3">
      <c r="A52" s="1049" t="s">
        <v>204</v>
      </c>
      <c r="B52" s="1050"/>
      <c r="C52" s="1050"/>
      <c r="D52" s="1050"/>
      <c r="E52" s="1050"/>
      <c r="F52" s="1050"/>
      <c r="G52" s="1050"/>
      <c r="H52" s="1050"/>
      <c r="I52" s="1051"/>
      <c r="J52" s="243"/>
    </row>
    <row r="53" spans="1:10" ht="15" customHeight="1" x14ac:dyDescent="0.3">
      <c r="A53" s="1014"/>
      <c r="B53" s="1015"/>
      <c r="C53" s="1015"/>
      <c r="D53" s="1015"/>
      <c r="E53" s="1015"/>
      <c r="F53" s="1015"/>
      <c r="G53" s="1015"/>
      <c r="H53" s="1015"/>
      <c r="I53" s="1016"/>
      <c r="J53" s="244"/>
    </row>
    <row r="54" spans="1:10" ht="15" customHeight="1" x14ac:dyDescent="0.3">
      <c r="A54" s="1017"/>
      <c r="B54" s="1018"/>
      <c r="C54" s="1018"/>
      <c r="D54" s="1018"/>
      <c r="E54" s="1018"/>
      <c r="F54" s="1018"/>
      <c r="G54" s="1018"/>
      <c r="H54" s="1018"/>
      <c r="I54" s="1019"/>
      <c r="J54" s="244"/>
    </row>
    <row r="55" spans="1:10" ht="15" customHeight="1" x14ac:dyDescent="0.3">
      <c r="A55" s="1017"/>
      <c r="B55" s="1018"/>
      <c r="C55" s="1018"/>
      <c r="D55" s="1018"/>
      <c r="E55" s="1018"/>
      <c r="F55" s="1018"/>
      <c r="G55" s="1018"/>
      <c r="H55" s="1018"/>
      <c r="I55" s="1019"/>
      <c r="J55" s="244"/>
    </row>
    <row r="56" spans="1:10" ht="15" customHeight="1" x14ac:dyDescent="0.3">
      <c r="A56" s="1017"/>
      <c r="B56" s="1018"/>
      <c r="C56" s="1018"/>
      <c r="D56" s="1018"/>
      <c r="E56" s="1018"/>
      <c r="F56" s="1018"/>
      <c r="G56" s="1018"/>
      <c r="H56" s="1018"/>
      <c r="I56" s="1019"/>
      <c r="J56" s="244"/>
    </row>
    <row r="57" spans="1:10" ht="15.75" customHeight="1" thickBot="1" x14ac:dyDescent="0.35">
      <c r="A57" s="1020"/>
      <c r="B57" s="1021"/>
      <c r="C57" s="1021"/>
      <c r="D57" s="1021"/>
      <c r="E57" s="1021"/>
      <c r="F57" s="1021"/>
      <c r="G57" s="1021"/>
      <c r="H57" s="1021"/>
      <c r="I57" s="1022"/>
      <c r="J57" s="244"/>
    </row>
  </sheetData>
  <mergeCells count="23">
    <mergeCell ref="A48:I51"/>
    <mergeCell ref="A52:I52"/>
    <mergeCell ref="A53:I57"/>
    <mergeCell ref="A30:I30"/>
    <mergeCell ref="A36:I36"/>
    <mergeCell ref="A37:I40"/>
    <mergeCell ref="A41:I41"/>
    <mergeCell ref="A42:I46"/>
    <mergeCell ref="A47:I47"/>
    <mergeCell ref="J1:J2"/>
    <mergeCell ref="K1:K2"/>
    <mergeCell ref="B2:G2"/>
    <mergeCell ref="B3:G3"/>
    <mergeCell ref="A26:I29"/>
    <mergeCell ref="A1:A3"/>
    <mergeCell ref="B1:G1"/>
    <mergeCell ref="H1:H2"/>
    <mergeCell ref="I1:I2"/>
    <mergeCell ref="F5:I5"/>
    <mergeCell ref="F6:I6"/>
    <mergeCell ref="E7:E9"/>
    <mergeCell ref="F7:I9"/>
    <mergeCell ref="A25:I25"/>
  </mergeCells>
  <conditionalFormatting sqref="D6:F6 F5 E7:F7">
    <cfRule type="containsText" dxfId="49" priority="1" operator="containsText" text="CUMPLIMIENTO">
      <formula>NOT(ISERROR(SEARCH("CUMPLIMIENTO",D5)))</formula>
    </cfRule>
    <cfRule type="containsText" dxfId="48" priority="2" operator="containsText" text="OBSERVACION">
      <formula>NOT(ISERROR(SEARCH("OBSERVACION",D5)))</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N31"/>
  <sheetViews>
    <sheetView zoomScale="85" zoomScaleNormal="85" workbookViewId="0">
      <selection activeCell="G6" sqref="G6:G8"/>
    </sheetView>
  </sheetViews>
  <sheetFormatPr baseColWidth="10" defaultRowHeight="15" x14ac:dyDescent="0.25"/>
  <cols>
    <col min="1" max="1" width="6.7109375" customWidth="1"/>
    <col min="2" max="2" width="14.28515625"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317</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279</v>
      </c>
      <c r="E3" s="971"/>
      <c r="F3" s="971"/>
      <c r="G3" s="971"/>
      <c r="H3" s="971"/>
      <c r="I3" s="971"/>
      <c r="J3" s="971"/>
      <c r="K3" s="971"/>
      <c r="L3" s="971"/>
      <c r="M3" s="141" t="s">
        <v>168</v>
      </c>
      <c r="N3" s="142">
        <v>1</v>
      </c>
    </row>
    <row r="4" spans="1:14" ht="16.5" thickBot="1" x14ac:dyDescent="0.3">
      <c r="A4" s="143"/>
      <c r="B4" s="143"/>
      <c r="C4" s="144"/>
      <c r="D4" s="144"/>
      <c r="E4" s="145"/>
      <c r="F4" s="146"/>
      <c r="G4" s="147"/>
      <c r="H4" s="148"/>
      <c r="I4" s="149"/>
      <c r="J4" s="145"/>
      <c r="K4" s="149"/>
      <c r="L4" s="150"/>
      <c r="M4" s="149"/>
      <c r="N4" s="143"/>
    </row>
    <row r="5" spans="1:14" ht="48" thickBot="1" x14ac:dyDescent="0.3">
      <c r="A5" s="196" t="s">
        <v>169</v>
      </c>
      <c r="B5" s="152" t="s">
        <v>64</v>
      </c>
      <c r="C5" s="152" t="s">
        <v>6</v>
      </c>
      <c r="D5" s="153" t="s">
        <v>141</v>
      </c>
      <c r="E5" s="154" t="s">
        <v>170</v>
      </c>
      <c r="F5" s="155" t="s">
        <v>171</v>
      </c>
      <c r="G5" s="156" t="s">
        <v>57</v>
      </c>
      <c r="H5" s="157" t="s">
        <v>9</v>
      </c>
      <c r="I5" s="158" t="s">
        <v>172</v>
      </c>
      <c r="J5" s="159" t="s">
        <v>173</v>
      </c>
      <c r="K5" s="160" t="s">
        <v>59</v>
      </c>
      <c r="L5" s="153" t="s">
        <v>174</v>
      </c>
      <c r="M5" s="333" t="s">
        <v>142</v>
      </c>
      <c r="N5" s="230" t="s">
        <v>175</v>
      </c>
    </row>
    <row r="6" spans="1:14" ht="20.25" customHeight="1" x14ac:dyDescent="0.25">
      <c r="A6" s="1275">
        <v>1</v>
      </c>
      <c r="B6" s="1236" t="s">
        <v>138</v>
      </c>
      <c r="C6" s="1057" t="s">
        <v>318</v>
      </c>
      <c r="D6" s="1239"/>
      <c r="E6" s="161" t="s">
        <v>178</v>
      </c>
      <c r="F6" s="162">
        <v>0.06</v>
      </c>
      <c r="G6" s="1241">
        <v>0</v>
      </c>
      <c r="H6" s="1244">
        <v>43951</v>
      </c>
      <c r="I6" s="1004">
        <v>0</v>
      </c>
      <c r="J6" s="1244">
        <v>44073</v>
      </c>
      <c r="K6" s="946">
        <v>0</v>
      </c>
      <c r="L6" s="1268">
        <v>44185</v>
      </c>
      <c r="M6" s="1080">
        <f>SUM(G6,I6,K6)</f>
        <v>0</v>
      </c>
      <c r="N6" s="1243"/>
    </row>
    <row r="7" spans="1:14" ht="18.75" customHeight="1" x14ac:dyDescent="0.25">
      <c r="A7" s="1274"/>
      <c r="B7" s="1236"/>
      <c r="C7" s="1058"/>
      <c r="D7" s="1239"/>
      <c r="E7" s="163" t="s">
        <v>179</v>
      </c>
      <c r="F7" s="164">
        <v>7.0000000000000007E-2</v>
      </c>
      <c r="G7" s="1241"/>
      <c r="H7" s="993"/>
      <c r="I7" s="1004"/>
      <c r="J7" s="993"/>
      <c r="K7" s="946"/>
      <c r="L7" s="1006"/>
      <c r="M7" s="1075"/>
      <c r="N7" s="1083"/>
    </row>
    <row r="8" spans="1:14" ht="24.75" customHeight="1" x14ac:dyDescent="0.25">
      <c r="A8" s="1274"/>
      <c r="B8" s="1237"/>
      <c r="C8" s="1059"/>
      <c r="D8" s="1240"/>
      <c r="E8" s="163" t="s">
        <v>180</v>
      </c>
      <c r="F8" s="165">
        <v>7.0000000000000007E-2</v>
      </c>
      <c r="G8" s="1242"/>
      <c r="H8" s="993"/>
      <c r="I8" s="1005"/>
      <c r="J8" s="993"/>
      <c r="K8" s="947"/>
      <c r="L8" s="1006"/>
      <c r="M8" s="1075"/>
      <c r="N8" s="1083"/>
    </row>
    <row r="9" spans="1:14" ht="25.5" customHeight="1" x14ac:dyDescent="0.25">
      <c r="A9" s="1274">
        <v>2</v>
      </c>
      <c r="B9" s="1236" t="s">
        <v>138</v>
      </c>
      <c r="C9" s="1065" t="s">
        <v>319</v>
      </c>
      <c r="D9" s="1238"/>
      <c r="E9" s="163" t="s">
        <v>178</v>
      </c>
      <c r="F9" s="162">
        <v>0.06</v>
      </c>
      <c r="G9" s="1247">
        <v>0</v>
      </c>
      <c r="H9" s="993"/>
      <c r="I9" s="1003">
        <v>0</v>
      </c>
      <c r="J9" s="993"/>
      <c r="K9" s="945">
        <v>0</v>
      </c>
      <c r="L9" s="1006"/>
      <c r="M9" s="1074">
        <f>SUM(G9,I9,K9,)</f>
        <v>0</v>
      </c>
      <c r="N9" s="1077"/>
    </row>
    <row r="10" spans="1:14" ht="22.5" customHeight="1" x14ac:dyDescent="0.25">
      <c r="A10" s="1274"/>
      <c r="B10" s="1236"/>
      <c r="C10" s="1058"/>
      <c r="D10" s="1239"/>
      <c r="E10" s="163" t="s">
        <v>179</v>
      </c>
      <c r="F10" s="164">
        <v>7.0000000000000007E-2</v>
      </c>
      <c r="G10" s="1241"/>
      <c r="H10" s="993"/>
      <c r="I10" s="1004"/>
      <c r="J10" s="993"/>
      <c r="K10" s="946"/>
      <c r="L10" s="1006"/>
      <c r="M10" s="1075"/>
      <c r="N10" s="1078"/>
    </row>
    <row r="11" spans="1:14" ht="24" customHeight="1" x14ac:dyDescent="0.25">
      <c r="A11" s="1274"/>
      <c r="B11" s="1237"/>
      <c r="C11" s="1059"/>
      <c r="D11" s="1240"/>
      <c r="E11" s="166" t="s">
        <v>180</v>
      </c>
      <c r="F11" s="165">
        <v>7.0000000000000007E-2</v>
      </c>
      <c r="G11" s="1242"/>
      <c r="H11" s="993"/>
      <c r="I11" s="1005"/>
      <c r="J11" s="993"/>
      <c r="K11" s="947"/>
      <c r="L11" s="1006"/>
      <c r="M11" s="1082"/>
      <c r="N11" s="1081"/>
    </row>
    <row r="12" spans="1:14" ht="47.25" x14ac:dyDescent="0.25">
      <c r="A12" s="362">
        <v>3</v>
      </c>
      <c r="B12" s="235" t="s">
        <v>138</v>
      </c>
      <c r="C12" s="191" t="s">
        <v>320</v>
      </c>
      <c r="D12" s="192" t="s">
        <v>321</v>
      </c>
      <c r="E12" s="166" t="s">
        <v>178</v>
      </c>
      <c r="F12" s="162">
        <v>0.2</v>
      </c>
      <c r="G12" s="193">
        <v>0</v>
      </c>
      <c r="H12" s="993"/>
      <c r="I12" s="194">
        <v>0</v>
      </c>
      <c r="J12" s="993"/>
      <c r="K12" s="195">
        <v>0</v>
      </c>
      <c r="L12" s="1006"/>
      <c r="M12" s="237">
        <f>SUM(G12,I12,K12)</f>
        <v>0</v>
      </c>
      <c r="N12" s="238"/>
    </row>
    <row r="13" spans="1:14" ht="48" thickBot="1" x14ac:dyDescent="0.3">
      <c r="A13" s="362">
        <v>4</v>
      </c>
      <c r="B13" s="235" t="s">
        <v>138</v>
      </c>
      <c r="C13" s="191" t="s">
        <v>322</v>
      </c>
      <c r="D13" s="192" t="s">
        <v>321</v>
      </c>
      <c r="E13" s="166" t="s">
        <v>178</v>
      </c>
      <c r="F13" s="162">
        <v>0.2</v>
      </c>
      <c r="G13" s="197">
        <v>0</v>
      </c>
      <c r="H13" s="993"/>
      <c r="I13" s="198">
        <v>0</v>
      </c>
      <c r="J13" s="993"/>
      <c r="K13" s="199">
        <v>0</v>
      </c>
      <c r="L13" s="1006"/>
      <c r="M13" s="363">
        <f>SUM(G13,I13,K13)</f>
        <v>0</v>
      </c>
      <c r="N13" s="236"/>
    </row>
    <row r="14" spans="1:14" ht="48" thickBot="1" x14ac:dyDescent="0.3">
      <c r="A14" s="364">
        <v>5</v>
      </c>
      <c r="B14" s="365" t="s">
        <v>138</v>
      </c>
      <c r="C14" s="191" t="s">
        <v>323</v>
      </c>
      <c r="D14" s="192" t="s">
        <v>321</v>
      </c>
      <c r="E14" s="166" t="s">
        <v>178</v>
      </c>
      <c r="F14" s="162">
        <v>0.2</v>
      </c>
      <c r="G14" s="366">
        <v>0</v>
      </c>
      <c r="H14" s="993"/>
      <c r="I14" s="367">
        <v>0</v>
      </c>
      <c r="J14" s="993"/>
      <c r="K14" s="368">
        <v>0</v>
      </c>
      <c r="L14" s="1006"/>
      <c r="M14" s="369">
        <f>SUM(G14,I14,K14)</f>
        <v>0</v>
      </c>
      <c r="N14" s="370"/>
    </row>
    <row r="15" spans="1:14" ht="16.5" thickBot="1" x14ac:dyDescent="0.3">
      <c r="B15" s="1071" t="s">
        <v>187</v>
      </c>
      <c r="C15" s="1072"/>
      <c r="D15" s="1072"/>
      <c r="E15" s="1073"/>
      <c r="F15" s="371">
        <f>SUM(F6:F14)</f>
        <v>1</v>
      </c>
      <c r="G15" s="337">
        <f>SUM(G6:G14)</f>
        <v>0</v>
      </c>
      <c r="H15" s="994"/>
      <c r="I15" s="171">
        <f>SUM(I6:I14,G15)</f>
        <v>0</v>
      </c>
      <c r="J15" s="994"/>
      <c r="K15" s="172">
        <f>SUM(K6:K14,I15)</f>
        <v>0</v>
      </c>
      <c r="L15" s="994"/>
      <c r="M15" s="182"/>
      <c r="N15" s="183"/>
    </row>
    <row r="16" spans="1:14" ht="15.75" x14ac:dyDescent="0.25">
      <c r="B16" s="233"/>
      <c r="C16" s="175"/>
      <c r="D16" s="175"/>
      <c r="E16" s="176"/>
      <c r="F16" s="177"/>
      <c r="G16" s="178"/>
      <c r="H16" s="179"/>
      <c r="I16" s="180"/>
      <c r="J16" s="176"/>
      <c r="K16" s="180"/>
      <c r="L16" s="181"/>
      <c r="M16" s="182"/>
      <c r="N16" s="183"/>
    </row>
    <row r="17" spans="2:14" ht="15.75" x14ac:dyDescent="0.25">
      <c r="B17" s="233"/>
      <c r="C17" s="175"/>
      <c r="D17" s="175"/>
      <c r="E17" s="176"/>
      <c r="F17" s="177"/>
      <c r="G17" s="178"/>
      <c r="H17" s="179"/>
      <c r="I17" s="180"/>
      <c r="J17" s="176"/>
      <c r="K17" s="180"/>
      <c r="L17" s="181"/>
      <c r="M17" s="182"/>
      <c r="N17" s="183"/>
    </row>
    <row r="18" spans="2:14" ht="15.75" x14ac:dyDescent="0.25">
      <c r="B18" s="234"/>
      <c r="C18" s="175"/>
      <c r="D18" s="175"/>
      <c r="E18" s="176"/>
      <c r="F18" s="177"/>
      <c r="G18" s="184"/>
      <c r="H18" s="179"/>
      <c r="I18" s="185"/>
      <c r="J18" s="176"/>
      <c r="K18" s="185"/>
      <c r="L18" s="181"/>
      <c r="M18" s="182"/>
      <c r="N18" s="9"/>
    </row>
    <row r="19" spans="2:14" ht="15.75" x14ac:dyDescent="0.25">
      <c r="B19" s="233"/>
      <c r="C19" s="175"/>
      <c r="D19" s="175"/>
      <c r="E19" s="176"/>
      <c r="F19" s="177"/>
      <c r="G19" s="178"/>
      <c r="H19" s="179"/>
      <c r="I19" s="180"/>
      <c r="J19" s="176"/>
      <c r="K19" s="180"/>
      <c r="L19" s="181"/>
      <c r="M19" s="182"/>
      <c r="N19" s="183"/>
    </row>
    <row r="20" spans="2:14" ht="15.75" x14ac:dyDescent="0.25">
      <c r="B20" s="233"/>
      <c r="C20" s="175"/>
      <c r="D20" s="175"/>
      <c r="E20" s="176"/>
      <c r="F20" s="177"/>
      <c r="G20" s="178"/>
      <c r="H20" s="179"/>
      <c r="I20" s="180"/>
      <c r="J20" s="176"/>
      <c r="K20" s="180"/>
      <c r="L20" s="181"/>
      <c r="M20" s="182"/>
      <c r="N20" s="183"/>
    </row>
    <row r="21" spans="2:14" ht="15.75" x14ac:dyDescent="0.25">
      <c r="B21" s="233"/>
      <c r="C21" s="175"/>
      <c r="D21" s="175"/>
      <c r="E21" s="176"/>
      <c r="F21" s="177"/>
      <c r="G21" s="178"/>
      <c r="H21" s="179"/>
      <c r="I21" s="180"/>
      <c r="J21" s="176"/>
      <c r="K21" s="180"/>
      <c r="L21" s="181"/>
      <c r="M21" s="182"/>
      <c r="N21" s="183"/>
    </row>
    <row r="22" spans="2:14" ht="15.75" x14ac:dyDescent="0.25">
      <c r="B22" s="233"/>
      <c r="C22" s="175"/>
      <c r="D22" s="175"/>
      <c r="E22" s="176"/>
      <c r="F22" s="177"/>
      <c r="G22" s="178"/>
      <c r="H22" s="179"/>
      <c r="I22" s="180"/>
      <c r="J22" s="176"/>
      <c r="K22" s="180"/>
      <c r="L22" s="181"/>
      <c r="M22" s="182"/>
      <c r="N22" s="183"/>
    </row>
    <row r="23" spans="2:14" ht="15.75" x14ac:dyDescent="0.25">
      <c r="B23" s="233"/>
      <c r="C23" s="175"/>
      <c r="D23" s="175"/>
      <c r="E23" s="176"/>
      <c r="F23" s="177"/>
      <c r="G23" s="178"/>
      <c r="H23" s="179"/>
      <c r="I23" s="180"/>
      <c r="J23" s="176"/>
      <c r="K23" s="180"/>
      <c r="L23" s="181"/>
      <c r="M23" s="182"/>
      <c r="N23" s="183"/>
    </row>
    <row r="24" spans="2:14" ht="15.75" x14ac:dyDescent="0.25">
      <c r="B24" s="234"/>
      <c r="C24" s="175"/>
      <c r="D24" s="175"/>
      <c r="E24" s="176"/>
      <c r="F24" s="177"/>
      <c r="G24" s="178"/>
      <c r="H24" s="179"/>
      <c r="I24" s="180"/>
      <c r="J24" s="176"/>
      <c r="K24" s="180"/>
      <c r="L24" s="181"/>
      <c r="M24" s="182"/>
      <c r="N24" s="183"/>
    </row>
    <row r="25" spans="2:14" ht="15.75" x14ac:dyDescent="0.25">
      <c r="B25" s="234"/>
      <c r="C25" s="175"/>
      <c r="D25" s="175"/>
      <c r="E25" s="176"/>
      <c r="F25" s="177"/>
      <c r="G25" s="184"/>
      <c r="H25" s="179"/>
      <c r="I25" s="185"/>
      <c r="J25" s="176"/>
      <c r="K25" s="185"/>
      <c r="L25" s="181"/>
      <c r="M25" s="182"/>
      <c r="N25" s="9"/>
    </row>
    <row r="26" spans="2:14" ht="15.75" x14ac:dyDescent="0.25">
      <c r="B26" s="233"/>
      <c r="C26" s="175"/>
      <c r="D26" s="175"/>
      <c r="E26" s="176"/>
      <c r="F26" s="177"/>
      <c r="G26" s="178"/>
      <c r="H26" s="179"/>
      <c r="I26" s="180"/>
      <c r="J26" s="176"/>
      <c r="K26" s="180"/>
      <c r="L26" s="181"/>
      <c r="M26" s="182"/>
      <c r="N26" s="183"/>
    </row>
    <row r="27" spans="2:14" ht="15.75" x14ac:dyDescent="0.25">
      <c r="B27" s="233"/>
      <c r="C27" s="175"/>
      <c r="D27" s="175"/>
      <c r="E27" s="176"/>
      <c r="F27" s="177"/>
      <c r="G27" s="178"/>
      <c r="H27" s="179"/>
      <c r="I27" s="180"/>
      <c r="J27" s="176"/>
      <c r="K27" s="180"/>
      <c r="L27" s="181"/>
      <c r="M27" s="182"/>
      <c r="N27" s="183"/>
    </row>
    <row r="28" spans="2:14" ht="15.75" x14ac:dyDescent="0.25">
      <c r="B28" s="9"/>
      <c r="C28" s="175"/>
      <c r="D28" s="175"/>
      <c r="E28" s="176"/>
      <c r="F28" s="186"/>
      <c r="G28" s="184"/>
      <c r="H28" s="179"/>
      <c r="I28" s="185"/>
      <c r="J28" s="176"/>
      <c r="K28" s="185"/>
      <c r="L28" s="181"/>
      <c r="M28" s="182"/>
      <c r="N28" s="9"/>
    </row>
    <row r="29" spans="2:14" ht="15.75" x14ac:dyDescent="0.25">
      <c r="B29" s="9"/>
      <c r="C29" s="175"/>
      <c r="D29" s="175"/>
      <c r="E29" s="176"/>
      <c r="F29" s="186"/>
      <c r="G29" s="184"/>
      <c r="H29" s="179"/>
      <c r="I29" s="185"/>
      <c r="J29" s="176"/>
      <c r="K29" s="185"/>
      <c r="L29" s="181"/>
      <c r="M29" s="182"/>
      <c r="N29" s="9"/>
    </row>
    <row r="30" spans="2:14" ht="15.75" x14ac:dyDescent="0.25">
      <c r="B30" s="9"/>
      <c r="C30" s="175"/>
      <c r="D30" s="175"/>
      <c r="E30" s="176"/>
      <c r="F30" s="186"/>
      <c r="G30" s="184"/>
      <c r="H30" s="179"/>
      <c r="I30" s="185"/>
      <c r="J30" s="176"/>
      <c r="K30" s="185"/>
      <c r="L30" s="181"/>
      <c r="M30" s="182"/>
      <c r="N30" s="9"/>
    </row>
    <row r="31" spans="2:14" ht="15.75" x14ac:dyDescent="0.25">
      <c r="B31" s="9"/>
      <c r="C31" s="175"/>
      <c r="D31" s="175"/>
      <c r="E31" s="176"/>
      <c r="F31" s="177"/>
      <c r="G31" s="184"/>
      <c r="H31" s="179"/>
      <c r="I31" s="185"/>
      <c r="J31" s="176"/>
      <c r="K31" s="185"/>
      <c r="L31" s="181"/>
      <c r="M31" s="182"/>
      <c r="N31" s="9"/>
    </row>
  </sheetData>
  <mergeCells count="28">
    <mergeCell ref="N9:N11"/>
    <mergeCell ref="L6:L15"/>
    <mergeCell ref="G9:G11"/>
    <mergeCell ref="I9:I11"/>
    <mergeCell ref="K9:K11"/>
    <mergeCell ref="M9:M11"/>
    <mergeCell ref="M6:M8"/>
    <mergeCell ref="N6:N8"/>
    <mergeCell ref="H6:H15"/>
    <mergeCell ref="I6:I8"/>
    <mergeCell ref="J6:J15"/>
    <mergeCell ref="K6:K8"/>
    <mergeCell ref="A6:A8"/>
    <mergeCell ref="B6:B8"/>
    <mergeCell ref="C6:C8"/>
    <mergeCell ref="D6:D8"/>
    <mergeCell ref="G6:G8"/>
    <mergeCell ref="A9:A11"/>
    <mergeCell ref="B9:B11"/>
    <mergeCell ref="C9:C11"/>
    <mergeCell ref="D9:D11"/>
    <mergeCell ref="B15:E15"/>
    <mergeCell ref="A1:C3"/>
    <mergeCell ref="D1:L1"/>
    <mergeCell ref="M1:M2"/>
    <mergeCell ref="N1:N2"/>
    <mergeCell ref="D2:L2"/>
    <mergeCell ref="D3:L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5" tint="-0.249977111117893"/>
  </sheetPr>
  <dimension ref="A1:K61"/>
  <sheetViews>
    <sheetView workbookViewId="0">
      <selection activeCell="C20" sqref="C20"/>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324</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36" t="s">
        <v>64</v>
      </c>
      <c r="B5" s="212" t="s">
        <v>65</v>
      </c>
      <c r="C5" s="212" t="s">
        <v>66</v>
      </c>
      <c r="D5" s="213"/>
      <c r="E5" s="214" t="s">
        <v>190</v>
      </c>
      <c r="F5" s="1031" t="s">
        <v>325</v>
      </c>
      <c r="G5" s="1032"/>
      <c r="H5" s="1032"/>
      <c r="I5" s="1033"/>
      <c r="J5" s="213"/>
    </row>
    <row r="6" spans="1:11" ht="17.25" thickBot="1" x14ac:dyDescent="0.35">
      <c r="A6" s="215" t="s">
        <v>192</v>
      </c>
      <c r="B6" s="216">
        <f>SUM('PLAN OPERATIVO DE ALUMBRADO '!G6:G14)</f>
        <v>0</v>
      </c>
      <c r="C6" s="217">
        <v>0.72</v>
      </c>
      <c r="D6" s="213"/>
      <c r="E6" s="218" t="s">
        <v>193</v>
      </c>
      <c r="F6" s="1034" t="s">
        <v>194</v>
      </c>
      <c r="G6" s="1035"/>
      <c r="H6" s="1035"/>
      <c r="I6" s="1036"/>
      <c r="J6" s="213"/>
    </row>
    <row r="7" spans="1:11" ht="17.25" thickBot="1" x14ac:dyDescent="0.35">
      <c r="A7" s="219" t="s">
        <v>195</v>
      </c>
      <c r="B7" s="220">
        <f>SUM('PLAN OPERATIVO DE ALUMBRADO '!I6:I14)</f>
        <v>0</v>
      </c>
      <c r="C7" s="221">
        <v>0.14000000000000001</v>
      </c>
      <c r="D7" s="213"/>
      <c r="E7" s="1037" t="s">
        <v>196</v>
      </c>
      <c r="F7" s="1158" t="s">
        <v>326</v>
      </c>
      <c r="G7" s="1228"/>
      <c r="H7" s="1228"/>
      <c r="I7" s="1229"/>
      <c r="J7" s="213"/>
    </row>
    <row r="8" spans="1:11" ht="17.25" thickBot="1" x14ac:dyDescent="0.35">
      <c r="A8" s="222" t="s">
        <v>198</v>
      </c>
      <c r="B8" s="223">
        <f>SUM('PLAN OPERATIVO DE ALUMBRADO '!K6:K14)</f>
        <v>0</v>
      </c>
      <c r="C8" s="224">
        <v>0.14000000000000001</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row r="58" spans="1:10" ht="16.5" x14ac:dyDescent="0.3">
      <c r="A58" s="210"/>
      <c r="B58" s="210"/>
      <c r="C58" s="211"/>
      <c r="D58" s="210"/>
      <c r="E58" s="210"/>
      <c r="F58" s="210"/>
      <c r="G58" s="210"/>
      <c r="H58" s="210"/>
      <c r="I58" s="210"/>
      <c r="J58" s="210"/>
    </row>
    <row r="59" spans="1:10" ht="16.5" x14ac:dyDescent="0.3">
      <c r="A59" s="210"/>
      <c r="B59" s="210"/>
      <c r="C59" s="211"/>
      <c r="D59" s="210"/>
      <c r="E59" s="210"/>
      <c r="F59" s="210"/>
      <c r="G59" s="210"/>
      <c r="H59" s="210"/>
      <c r="I59" s="210"/>
      <c r="J59" s="210"/>
    </row>
    <row r="60" spans="1:10" ht="16.5" x14ac:dyDescent="0.3">
      <c r="A60" s="210"/>
      <c r="B60" s="210"/>
      <c r="C60" s="211"/>
      <c r="D60" s="210"/>
      <c r="E60" s="210"/>
      <c r="F60" s="210"/>
      <c r="G60" s="210"/>
      <c r="H60" s="210"/>
      <c r="I60" s="210"/>
      <c r="J60" s="210"/>
    </row>
    <row r="61" spans="1:10" ht="16.5" x14ac:dyDescent="0.3">
      <c r="A61" s="210"/>
      <c r="B61" s="210"/>
      <c r="C61" s="211"/>
      <c r="D61" s="210"/>
      <c r="E61" s="210"/>
      <c r="F61" s="210"/>
      <c r="G61" s="210"/>
      <c r="H61" s="210"/>
      <c r="I61" s="210"/>
      <c r="J61" s="210"/>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47" priority="1" operator="containsText" text="CUMPLIMIENTO">
      <formula>NOT(ISERROR(SEARCH("CUMPLIMIENTO",D5)))</formula>
    </cfRule>
    <cfRule type="containsText" dxfId="46" priority="2" operator="containsText" text="OBSERVACION">
      <formula>NOT(ISERROR(SEARCH("OBSERVACION",D5)))</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5" tint="-0.249977111117893"/>
  </sheetPr>
  <dimension ref="A1:K58"/>
  <sheetViews>
    <sheetView workbookViewId="0">
      <selection activeCell="B4" sqref="B4"/>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6" customHeight="1" x14ac:dyDescent="0.25">
      <c r="A1" s="1014"/>
      <c r="B1" s="1276" t="s">
        <v>709</v>
      </c>
      <c r="C1" s="1277"/>
      <c r="D1" s="1277"/>
      <c r="E1" s="1277"/>
      <c r="F1" s="1277"/>
      <c r="G1" s="1278"/>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551" t="s">
        <v>168</v>
      </c>
      <c r="I3" s="552">
        <v>1</v>
      </c>
      <c r="J3" s="553"/>
      <c r="K3" s="550"/>
    </row>
    <row r="4" spans="1:11" ht="17.25" thickBot="1" x14ac:dyDescent="0.35">
      <c r="A4" s="210"/>
      <c r="B4" s="210"/>
      <c r="C4" s="211"/>
      <c r="D4" s="210"/>
      <c r="E4" s="210"/>
      <c r="F4" s="210"/>
      <c r="G4" s="210"/>
      <c r="H4" s="210"/>
      <c r="I4" s="210"/>
      <c r="J4" s="210"/>
    </row>
    <row r="5" spans="1:11" ht="17.25" thickBot="1" x14ac:dyDescent="0.35">
      <c r="A5" s="549" t="s">
        <v>64</v>
      </c>
      <c r="B5" s="212" t="s">
        <v>65</v>
      </c>
      <c r="C5" s="212" t="s">
        <v>66</v>
      </c>
      <c r="D5" s="213"/>
      <c r="E5" s="214" t="s">
        <v>190</v>
      </c>
      <c r="F5" s="1031" t="s">
        <v>710</v>
      </c>
      <c r="G5" s="1032"/>
      <c r="H5" s="1032"/>
      <c r="I5" s="1033"/>
      <c r="J5" s="213"/>
    </row>
    <row r="6" spans="1:11" ht="17.25" thickBot="1" x14ac:dyDescent="0.35">
      <c r="A6" s="215" t="s">
        <v>192</v>
      </c>
      <c r="B6" s="216">
        <v>0</v>
      </c>
      <c r="C6" s="217">
        <v>0</v>
      </c>
      <c r="D6" s="213"/>
      <c r="E6" s="218" t="s">
        <v>193</v>
      </c>
      <c r="F6" s="1034" t="s">
        <v>194</v>
      </c>
      <c r="G6" s="1035"/>
      <c r="H6" s="1035"/>
      <c r="I6" s="1036"/>
      <c r="J6" s="213"/>
    </row>
    <row r="7" spans="1:11" ht="17.25" thickBot="1" x14ac:dyDescent="0.35">
      <c r="A7" s="219" t="s">
        <v>195</v>
      </c>
      <c r="B7" s="220">
        <v>0</v>
      </c>
      <c r="C7" s="221">
        <v>0</v>
      </c>
      <c r="D7" s="213"/>
      <c r="E7" s="1037" t="s">
        <v>196</v>
      </c>
      <c r="F7" s="1158" t="s">
        <v>713</v>
      </c>
      <c r="G7" s="1228"/>
      <c r="H7" s="1228"/>
      <c r="I7" s="1229"/>
      <c r="J7" s="213"/>
    </row>
    <row r="8" spans="1:11" ht="17.25" thickBot="1" x14ac:dyDescent="0.35">
      <c r="A8" s="222" t="s">
        <v>198</v>
      </c>
      <c r="B8" s="223">
        <v>0</v>
      </c>
      <c r="C8" s="224">
        <v>1</v>
      </c>
      <c r="D8" s="213"/>
      <c r="E8" s="1038"/>
      <c r="F8" s="1230"/>
      <c r="G8" s="1231"/>
      <c r="H8" s="1231"/>
      <c r="I8" s="1232"/>
      <c r="J8" s="225"/>
    </row>
    <row r="9" spans="1:11" ht="17.25" thickBot="1" x14ac:dyDescent="0.35">
      <c r="A9" s="214" t="s">
        <v>68</v>
      </c>
      <c r="B9" s="556">
        <f>SUM(B6:B8)</f>
        <v>0</v>
      </c>
      <c r="C9" s="227">
        <f>SUM(C6:C8)</f>
        <v>1</v>
      </c>
      <c r="D9" s="213"/>
      <c r="E9" s="1039"/>
      <c r="F9" s="1233"/>
      <c r="G9" s="1234"/>
      <c r="H9" s="1234"/>
      <c r="I9" s="1235"/>
      <c r="J9" s="225"/>
    </row>
    <row r="10" spans="1:11" ht="17.25" thickBot="1" x14ac:dyDescent="0.35">
      <c r="A10" s="492"/>
      <c r="B10" s="493"/>
      <c r="C10" s="494"/>
      <c r="D10" s="213"/>
      <c r="E10" s="492"/>
      <c r="F10" s="554"/>
      <c r="G10" s="554"/>
      <c r="H10" s="554"/>
      <c r="I10" s="554"/>
      <c r="J10" s="225"/>
    </row>
    <row r="11" spans="1:11" ht="54.75" customHeight="1" thickBot="1" x14ac:dyDescent="0.35">
      <c r="A11" s="495" t="s">
        <v>512</v>
      </c>
      <c r="B11" s="1279" t="s">
        <v>711</v>
      </c>
      <c r="C11" s="1280"/>
      <c r="D11" s="1281"/>
      <c r="E11" s="495" t="s">
        <v>513</v>
      </c>
      <c r="F11" s="1282" t="s">
        <v>712</v>
      </c>
      <c r="G11" s="1283"/>
      <c r="H11" s="1283"/>
      <c r="I11" s="1284"/>
      <c r="J11" s="225"/>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6.5" x14ac:dyDescent="0.3">
      <c r="A24" s="210"/>
      <c r="B24" s="210"/>
      <c r="C24" s="211"/>
      <c r="D24" s="210"/>
      <c r="E24" s="210"/>
      <c r="F24" s="210"/>
      <c r="G24" s="210"/>
      <c r="H24" s="210"/>
      <c r="I24" s="210"/>
      <c r="J24" s="210"/>
    </row>
    <row r="25" spans="1:10" ht="17.25" thickBot="1" x14ac:dyDescent="0.35">
      <c r="A25" s="210"/>
      <c r="B25" s="210"/>
      <c r="C25" s="211"/>
      <c r="D25" s="210"/>
      <c r="E25" s="210"/>
      <c r="F25" s="210"/>
      <c r="G25" s="210"/>
      <c r="H25" s="210"/>
      <c r="I25" s="210"/>
      <c r="J25" s="210"/>
    </row>
    <row r="26" spans="1:10" ht="27.75" thickBot="1" x14ac:dyDescent="0.3">
      <c r="A26" s="1049" t="s">
        <v>199</v>
      </c>
      <c r="B26" s="1050"/>
      <c r="C26" s="1050"/>
      <c r="D26" s="1050"/>
      <c r="E26" s="1050"/>
      <c r="F26" s="1050"/>
      <c r="G26" s="1050"/>
      <c r="H26" s="1050"/>
      <c r="I26" s="1050"/>
      <c r="J26" s="1051"/>
    </row>
    <row r="27" spans="1:10" x14ac:dyDescent="0.25">
      <c r="A27" s="1014"/>
      <c r="B27" s="1015"/>
      <c r="C27" s="1015"/>
      <c r="D27" s="1015"/>
      <c r="E27" s="1015"/>
      <c r="F27" s="1015"/>
      <c r="G27" s="1015"/>
      <c r="H27" s="1015"/>
      <c r="I27" s="1015"/>
      <c r="J27" s="1016"/>
    </row>
    <row r="28" spans="1:10" x14ac:dyDescent="0.25">
      <c r="A28" s="1017"/>
      <c r="B28" s="1018"/>
      <c r="C28" s="1018"/>
      <c r="D28" s="1018"/>
      <c r="E28" s="1018"/>
      <c r="F28" s="1018"/>
      <c r="G28" s="1018"/>
      <c r="H28" s="1018"/>
      <c r="I28" s="1018"/>
      <c r="J28" s="1019"/>
    </row>
    <row r="29" spans="1:10" x14ac:dyDescent="0.25">
      <c r="A29" s="1017"/>
      <c r="B29" s="1018"/>
      <c r="C29" s="1018"/>
      <c r="D29" s="1018"/>
      <c r="E29" s="1018"/>
      <c r="F29" s="1018"/>
      <c r="G29" s="1018"/>
      <c r="H29" s="1018"/>
      <c r="I29" s="1018"/>
      <c r="J29" s="1019"/>
    </row>
    <row r="30" spans="1:10" ht="15.75" thickBot="1" x14ac:dyDescent="0.3">
      <c r="A30" s="1020"/>
      <c r="B30" s="1021"/>
      <c r="C30" s="1021"/>
      <c r="D30" s="1021"/>
      <c r="E30" s="1021"/>
      <c r="F30" s="1021"/>
      <c r="G30" s="1021"/>
      <c r="H30" s="1021"/>
      <c r="I30" s="1021"/>
      <c r="J30" s="1022"/>
    </row>
    <row r="31" spans="1:10" ht="27.75" thickBot="1" x14ac:dyDescent="0.3">
      <c r="A31" s="1049" t="s">
        <v>200</v>
      </c>
      <c r="B31" s="1050"/>
      <c r="C31" s="1050"/>
      <c r="D31" s="1050"/>
      <c r="E31" s="1050"/>
      <c r="F31" s="1050"/>
      <c r="G31" s="1050"/>
      <c r="H31" s="1050"/>
      <c r="I31" s="1050"/>
      <c r="J31" s="1051"/>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x14ac:dyDescent="0.25">
      <c r="A35" s="1017"/>
      <c r="B35" s="1018"/>
      <c r="C35" s="1018"/>
      <c r="D35" s="1018"/>
      <c r="E35" s="1018"/>
      <c r="F35" s="1018"/>
      <c r="G35" s="1018"/>
      <c r="H35" s="1018"/>
      <c r="I35" s="1018"/>
      <c r="J35" s="1019"/>
    </row>
    <row r="36" spans="1:10" ht="15.75" thickBot="1" x14ac:dyDescent="0.3">
      <c r="A36" s="1020"/>
      <c r="B36" s="1021"/>
      <c r="C36" s="1021"/>
      <c r="D36" s="1021"/>
      <c r="E36" s="1021"/>
      <c r="F36" s="1021"/>
      <c r="G36" s="1021"/>
      <c r="H36" s="1021"/>
      <c r="I36" s="1021"/>
      <c r="J36" s="1022"/>
    </row>
    <row r="37" spans="1:10" ht="27.75" thickBot="1" x14ac:dyDescent="0.3">
      <c r="A37" s="1049" t="s">
        <v>201</v>
      </c>
      <c r="B37" s="1050"/>
      <c r="C37" s="1050"/>
      <c r="D37" s="1050"/>
      <c r="E37" s="1050"/>
      <c r="F37" s="1050"/>
      <c r="G37" s="1050"/>
      <c r="H37" s="1050"/>
      <c r="I37" s="1050"/>
      <c r="J37" s="1051"/>
    </row>
    <row r="38" spans="1:10" x14ac:dyDescent="0.25">
      <c r="A38" s="1014"/>
      <c r="B38" s="1015"/>
      <c r="C38" s="1015"/>
      <c r="D38" s="1015"/>
      <c r="E38" s="1015"/>
      <c r="F38" s="1015"/>
      <c r="G38" s="1015"/>
      <c r="H38" s="1015"/>
      <c r="I38" s="1015"/>
      <c r="J38" s="1016"/>
    </row>
    <row r="39" spans="1:10" x14ac:dyDescent="0.25">
      <c r="A39" s="1017"/>
      <c r="B39" s="1018"/>
      <c r="C39" s="1018"/>
      <c r="D39" s="1018"/>
      <c r="E39" s="1018"/>
      <c r="F39" s="1018"/>
      <c r="G39" s="1018"/>
      <c r="H39" s="1018"/>
      <c r="I39" s="1018"/>
      <c r="J39" s="1019"/>
    </row>
    <row r="40" spans="1:10" x14ac:dyDescent="0.25">
      <c r="A40" s="1017"/>
      <c r="B40" s="1018"/>
      <c r="C40" s="1018"/>
      <c r="D40" s="1018"/>
      <c r="E40" s="1018"/>
      <c r="F40" s="1018"/>
      <c r="G40" s="1018"/>
      <c r="H40" s="1018"/>
      <c r="I40" s="1018"/>
      <c r="J40" s="1019"/>
    </row>
    <row r="41" spans="1:10" ht="15.75" thickBot="1" x14ac:dyDescent="0.3">
      <c r="A41" s="1020"/>
      <c r="B41" s="1021"/>
      <c r="C41" s="1021"/>
      <c r="D41" s="1021"/>
      <c r="E41" s="1021"/>
      <c r="F41" s="1021"/>
      <c r="G41" s="1021"/>
      <c r="H41" s="1021"/>
      <c r="I41" s="1021"/>
      <c r="J41" s="1022"/>
    </row>
    <row r="42" spans="1:10" ht="27.75" thickBot="1" x14ac:dyDescent="0.3">
      <c r="A42" s="1049" t="s">
        <v>202</v>
      </c>
      <c r="B42" s="1050"/>
      <c r="C42" s="1050"/>
      <c r="D42" s="1050"/>
      <c r="E42" s="1050"/>
      <c r="F42" s="1050"/>
      <c r="G42" s="1050"/>
      <c r="H42" s="1050"/>
      <c r="I42" s="1050"/>
      <c r="J42" s="1051"/>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x14ac:dyDescent="0.25">
      <c r="A46" s="1017"/>
      <c r="B46" s="1018"/>
      <c r="C46" s="1018"/>
      <c r="D46" s="1018"/>
      <c r="E46" s="1018"/>
      <c r="F46" s="1018"/>
      <c r="G46" s="1018"/>
      <c r="H46" s="1018"/>
      <c r="I46" s="1018"/>
      <c r="J46" s="1019"/>
    </row>
    <row r="47" spans="1:10" ht="15.75" thickBot="1" x14ac:dyDescent="0.3">
      <c r="A47" s="1020"/>
      <c r="B47" s="1021"/>
      <c r="C47" s="1021"/>
      <c r="D47" s="1021"/>
      <c r="E47" s="1021"/>
      <c r="F47" s="1021"/>
      <c r="G47" s="1021"/>
      <c r="H47" s="1021"/>
      <c r="I47" s="1021"/>
      <c r="J47" s="1022"/>
    </row>
    <row r="48" spans="1:10" ht="27.75" thickBot="1" x14ac:dyDescent="0.3">
      <c r="A48" s="1049" t="s">
        <v>203</v>
      </c>
      <c r="B48" s="1050"/>
      <c r="C48" s="1050"/>
      <c r="D48" s="1050"/>
      <c r="E48" s="1050"/>
      <c r="F48" s="1050"/>
      <c r="G48" s="1050"/>
      <c r="H48" s="1050"/>
      <c r="I48" s="1050"/>
      <c r="J48" s="1051"/>
    </row>
    <row r="49" spans="1:10" x14ac:dyDescent="0.25">
      <c r="A49" s="1014"/>
      <c r="B49" s="1015"/>
      <c r="C49" s="1015"/>
      <c r="D49" s="1015"/>
      <c r="E49" s="1015"/>
      <c r="F49" s="1015"/>
      <c r="G49" s="1015"/>
      <c r="H49" s="1015"/>
      <c r="I49" s="1015"/>
      <c r="J49" s="1016"/>
    </row>
    <row r="50" spans="1:10" x14ac:dyDescent="0.25">
      <c r="A50" s="1017"/>
      <c r="B50" s="1018"/>
      <c r="C50" s="1018"/>
      <c r="D50" s="1018"/>
      <c r="E50" s="1018"/>
      <c r="F50" s="1018"/>
      <c r="G50" s="1018"/>
      <c r="H50" s="1018"/>
      <c r="I50" s="1018"/>
      <c r="J50" s="1019"/>
    </row>
    <row r="51" spans="1:10" x14ac:dyDescent="0.25">
      <c r="A51" s="1017"/>
      <c r="B51" s="1018"/>
      <c r="C51" s="1018"/>
      <c r="D51" s="1018"/>
      <c r="E51" s="1018"/>
      <c r="F51" s="1018"/>
      <c r="G51" s="1018"/>
      <c r="H51" s="1018"/>
      <c r="I51" s="1018"/>
      <c r="J51" s="1019"/>
    </row>
    <row r="52" spans="1:10" ht="15.75" thickBot="1" x14ac:dyDescent="0.3">
      <c r="A52" s="1020"/>
      <c r="B52" s="1021"/>
      <c r="C52" s="1021"/>
      <c r="D52" s="1021"/>
      <c r="E52" s="1021"/>
      <c r="F52" s="1021"/>
      <c r="G52" s="1021"/>
      <c r="H52" s="1021"/>
      <c r="I52" s="1021"/>
      <c r="J52" s="1022"/>
    </row>
    <row r="53" spans="1:10" ht="27.75" thickBot="1" x14ac:dyDescent="0.3">
      <c r="A53" s="1049" t="s">
        <v>204</v>
      </c>
      <c r="B53" s="1050"/>
      <c r="C53" s="1050"/>
      <c r="D53" s="1050"/>
      <c r="E53" s="1050"/>
      <c r="F53" s="1050"/>
      <c r="G53" s="1050"/>
      <c r="H53" s="1050"/>
      <c r="I53" s="1050"/>
      <c r="J53" s="1051"/>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x14ac:dyDescent="0.25">
      <c r="A57" s="1017"/>
      <c r="B57" s="1018"/>
      <c r="C57" s="1018"/>
      <c r="D57" s="1018"/>
      <c r="E57" s="1018"/>
      <c r="F57" s="1018"/>
      <c r="G57" s="1018"/>
      <c r="H57" s="1018"/>
      <c r="I57" s="1018"/>
      <c r="J57" s="1019"/>
    </row>
    <row r="58" spans="1:10" ht="15.75" thickBot="1" x14ac:dyDescent="0.3">
      <c r="A58" s="1020"/>
      <c r="B58" s="1021"/>
      <c r="C58" s="1021"/>
      <c r="D58" s="1021"/>
      <c r="E58" s="1021"/>
      <c r="F58" s="1021"/>
      <c r="G58" s="1021"/>
      <c r="H58" s="1021"/>
      <c r="I58" s="1021"/>
      <c r="J58" s="1022"/>
    </row>
  </sheetData>
  <mergeCells count="26">
    <mergeCell ref="F5:I5"/>
    <mergeCell ref="F6:I6"/>
    <mergeCell ref="E7:E9"/>
    <mergeCell ref="F7:I9"/>
    <mergeCell ref="B11:D11"/>
    <mergeCell ref="F11:I11"/>
    <mergeCell ref="K1:K2"/>
    <mergeCell ref="B2:G2"/>
    <mergeCell ref="B3:G3"/>
    <mergeCell ref="A1:A3"/>
    <mergeCell ref="B1:G1"/>
    <mergeCell ref="H1:H2"/>
    <mergeCell ref="I1:I2"/>
    <mergeCell ref="J1:J2"/>
    <mergeCell ref="A54:J58"/>
    <mergeCell ref="A26:J26"/>
    <mergeCell ref="A27:J30"/>
    <mergeCell ref="A31:J31"/>
    <mergeCell ref="A32:J36"/>
    <mergeCell ref="A37:J37"/>
    <mergeCell ref="A38:J41"/>
    <mergeCell ref="A42:J42"/>
    <mergeCell ref="A43:J47"/>
    <mergeCell ref="A48:J48"/>
    <mergeCell ref="A49:J52"/>
    <mergeCell ref="A53:J5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CUMPLIMIENTO" id="{74CA31B5-D3DC-46BC-9E9F-4E69BE007AFA}">
            <xm:f>NOT(ISERROR(SEARCH("CUMPLIMIENTO",'GEST. DISCIPLINARIA_1'!D5)))</xm:f>
            <x14:dxf>
              <font>
                <color theme="0"/>
              </font>
              <fill>
                <patternFill patternType="none">
                  <bgColor auto="1"/>
                </patternFill>
              </fill>
            </x14:dxf>
          </x14:cfRule>
          <x14:cfRule type="containsText" priority="2" operator="containsText" text="OBSERVACION" id="{9375C2C5-33B5-4A85-BB83-651E8A5388CF}">
            <xm:f>NOT(ISERROR(SEARCH("OBSERVACION",'GEST. DISCIPLINARIA_1'!D5)))</xm:f>
            <x14:dxf>
              <font>
                <b/>
                <i val="0"/>
              </font>
              <fill>
                <patternFill>
                  <bgColor theme="4" tint="0.79998168889431442"/>
                </patternFill>
              </fill>
            </x14:dxf>
          </x14:cfRule>
          <xm:sqref>D6:F6 F5 E7:F7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FF00"/>
  </sheetPr>
  <dimension ref="A1:P35"/>
  <sheetViews>
    <sheetView zoomScale="70" zoomScaleNormal="70" workbookViewId="0">
      <selection activeCell="R9" sqref="R9"/>
    </sheetView>
  </sheetViews>
  <sheetFormatPr baseColWidth="10" defaultRowHeight="15" x14ac:dyDescent="0.25"/>
  <cols>
    <col min="1" max="1" width="6.7109375" customWidth="1"/>
    <col min="2" max="2" width="18.85546875"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6" ht="25.5" x14ac:dyDescent="0.25">
      <c r="A1" s="973"/>
      <c r="B1" s="974"/>
      <c r="C1" s="975"/>
      <c r="D1" s="982" t="s">
        <v>327</v>
      </c>
      <c r="E1" s="983"/>
      <c r="F1" s="983"/>
      <c r="G1" s="983"/>
      <c r="H1" s="983"/>
      <c r="I1" s="983"/>
      <c r="J1" s="983"/>
      <c r="K1" s="983"/>
      <c r="L1" s="983"/>
      <c r="M1" s="988" t="s">
        <v>164</v>
      </c>
      <c r="N1" s="968" t="s">
        <v>165</v>
      </c>
    </row>
    <row r="2" spans="1:16" ht="26.25" thickBot="1" x14ac:dyDescent="0.4">
      <c r="A2" s="976"/>
      <c r="B2" s="977"/>
      <c r="C2" s="978"/>
      <c r="D2" s="970" t="s">
        <v>166</v>
      </c>
      <c r="E2" s="970"/>
      <c r="F2" s="970"/>
      <c r="G2" s="970"/>
      <c r="H2" s="970"/>
      <c r="I2" s="970"/>
      <c r="J2" s="970"/>
      <c r="K2" s="970"/>
      <c r="L2" s="970"/>
      <c r="M2" s="989"/>
      <c r="N2" s="969"/>
    </row>
    <row r="3" spans="1:16" ht="26.25" thickBot="1" x14ac:dyDescent="0.4">
      <c r="A3" s="979"/>
      <c r="B3" s="980"/>
      <c r="C3" s="981"/>
      <c r="D3" s="971" t="s">
        <v>279</v>
      </c>
      <c r="E3" s="971"/>
      <c r="F3" s="971"/>
      <c r="G3" s="971"/>
      <c r="H3" s="971"/>
      <c r="I3" s="971"/>
      <c r="J3" s="971"/>
      <c r="K3" s="971"/>
      <c r="L3" s="971"/>
      <c r="M3" s="141" t="s">
        <v>168</v>
      </c>
      <c r="N3" s="142">
        <v>1</v>
      </c>
    </row>
    <row r="4" spans="1:16" ht="16.5" thickBot="1" x14ac:dyDescent="0.3">
      <c r="A4" s="143"/>
      <c r="B4" s="143"/>
      <c r="C4" s="144"/>
      <c r="D4" s="144"/>
      <c r="E4" s="145"/>
      <c r="F4" s="146"/>
      <c r="G4" s="147"/>
      <c r="H4" s="148"/>
      <c r="I4" s="149"/>
      <c r="J4" s="145"/>
      <c r="K4" s="149"/>
      <c r="L4" s="150"/>
      <c r="M4" s="149"/>
      <c r="N4" s="143"/>
    </row>
    <row r="5" spans="1:16" ht="48" thickBot="1" x14ac:dyDescent="0.3">
      <c r="A5" s="151" t="s">
        <v>169</v>
      </c>
      <c r="B5" s="204" t="s">
        <v>64</v>
      </c>
      <c r="C5" s="204" t="s">
        <v>6</v>
      </c>
      <c r="D5" s="205" t="s">
        <v>141</v>
      </c>
      <c r="E5" s="154" t="s">
        <v>170</v>
      </c>
      <c r="F5" s="155" t="s">
        <v>171</v>
      </c>
      <c r="G5" s="156" t="s">
        <v>57</v>
      </c>
      <c r="H5" s="157" t="s">
        <v>9</v>
      </c>
      <c r="I5" s="158" t="s">
        <v>172</v>
      </c>
      <c r="J5" s="159" t="s">
        <v>173</v>
      </c>
      <c r="K5" s="160" t="s">
        <v>59</v>
      </c>
      <c r="L5" s="153" t="s">
        <v>174</v>
      </c>
      <c r="M5" s="333" t="s">
        <v>142</v>
      </c>
      <c r="N5" s="230" t="s">
        <v>175</v>
      </c>
    </row>
    <row r="6" spans="1:16" ht="50.25" customHeight="1" x14ac:dyDescent="0.25">
      <c r="A6" s="964">
        <v>1</v>
      </c>
      <c r="B6" s="1293" t="s">
        <v>328</v>
      </c>
      <c r="C6" s="985" t="s">
        <v>329</v>
      </c>
      <c r="D6" s="986" t="s">
        <v>330</v>
      </c>
      <c r="E6" s="200" t="s">
        <v>178</v>
      </c>
      <c r="F6" s="334">
        <v>8.3500000000000005E-2</v>
      </c>
      <c r="G6" s="1241">
        <v>0</v>
      </c>
      <c r="H6" s="1244">
        <v>43951</v>
      </c>
      <c r="I6" s="1004">
        <v>0</v>
      </c>
      <c r="J6" s="1244">
        <v>44073</v>
      </c>
      <c r="K6" s="946">
        <v>0</v>
      </c>
      <c r="L6" s="1268">
        <v>44185</v>
      </c>
      <c r="M6" s="1245">
        <f>SUM(G6,I6,K6)</f>
        <v>0</v>
      </c>
      <c r="N6" s="1243"/>
    </row>
    <row r="7" spans="1:16" ht="38.25" customHeight="1" x14ac:dyDescent="0.25">
      <c r="A7" s="964"/>
      <c r="B7" s="1288"/>
      <c r="C7" s="955"/>
      <c r="D7" s="966"/>
      <c r="E7" s="201" t="s">
        <v>179</v>
      </c>
      <c r="F7" s="335">
        <v>8.3500000000000005E-2</v>
      </c>
      <c r="G7" s="1241"/>
      <c r="H7" s="993"/>
      <c r="I7" s="1004"/>
      <c r="J7" s="993"/>
      <c r="K7" s="946"/>
      <c r="L7" s="1006"/>
      <c r="M7" s="1246"/>
      <c r="N7" s="1083"/>
      <c r="P7" s="331"/>
    </row>
    <row r="8" spans="1:16" ht="29.25" customHeight="1" x14ac:dyDescent="0.25">
      <c r="A8" s="965">
        <v>2</v>
      </c>
      <c r="B8" s="1288" t="s">
        <v>328</v>
      </c>
      <c r="C8" s="955" t="s">
        <v>331</v>
      </c>
      <c r="D8" s="966" t="s">
        <v>332</v>
      </c>
      <c r="E8" s="201" t="s">
        <v>178</v>
      </c>
      <c r="F8" s="334">
        <v>5.57E-2</v>
      </c>
      <c r="G8" s="1247">
        <v>0</v>
      </c>
      <c r="H8" s="993"/>
      <c r="I8" s="1003">
        <v>0</v>
      </c>
      <c r="J8" s="993"/>
      <c r="K8" s="945">
        <v>0</v>
      </c>
      <c r="L8" s="1006"/>
      <c r="M8" s="1246">
        <f>SUM(G8,I8,K8,)</f>
        <v>0</v>
      </c>
      <c r="N8" s="1083"/>
      <c r="P8" s="331"/>
    </row>
    <row r="9" spans="1:16" ht="20.25" customHeight="1" x14ac:dyDescent="0.25">
      <c r="A9" s="964"/>
      <c r="B9" s="1288"/>
      <c r="C9" s="955"/>
      <c r="D9" s="966"/>
      <c r="E9" s="201" t="s">
        <v>179</v>
      </c>
      <c r="F9" s="335">
        <v>5.57E-2</v>
      </c>
      <c r="G9" s="1241"/>
      <c r="H9" s="993"/>
      <c r="I9" s="1004"/>
      <c r="J9" s="993"/>
      <c r="K9" s="946"/>
      <c r="L9" s="1006"/>
      <c r="M9" s="1246"/>
      <c r="N9" s="1083"/>
      <c r="P9" s="331"/>
    </row>
    <row r="10" spans="1:16" ht="19.5" customHeight="1" x14ac:dyDescent="0.25">
      <c r="A10" s="972"/>
      <c r="B10" s="1288"/>
      <c r="C10" s="955"/>
      <c r="D10" s="966"/>
      <c r="E10" s="202" t="s">
        <v>180</v>
      </c>
      <c r="F10" s="336">
        <v>5.57E-2</v>
      </c>
      <c r="G10" s="1242"/>
      <c r="H10" s="993"/>
      <c r="I10" s="1005"/>
      <c r="J10" s="993"/>
      <c r="K10" s="947"/>
      <c r="L10" s="1006"/>
      <c r="M10" s="1246"/>
      <c r="N10" s="1083"/>
      <c r="P10" s="331"/>
    </row>
    <row r="11" spans="1:16" ht="22.5" customHeight="1" x14ac:dyDescent="0.25">
      <c r="A11" s="965">
        <v>3</v>
      </c>
      <c r="B11" s="1288" t="s">
        <v>328</v>
      </c>
      <c r="C11" s="955" t="s">
        <v>333</v>
      </c>
      <c r="D11" s="966" t="s">
        <v>334</v>
      </c>
      <c r="E11" s="202" t="s">
        <v>178</v>
      </c>
      <c r="F11" s="334">
        <v>5.57E-2</v>
      </c>
      <c r="G11" s="1247">
        <v>0</v>
      </c>
      <c r="H11" s="993"/>
      <c r="I11" s="1003">
        <v>0</v>
      </c>
      <c r="J11" s="993"/>
      <c r="K11" s="945">
        <v>0</v>
      </c>
      <c r="L11" s="1006"/>
      <c r="M11" s="1246">
        <f>SUM(G11,I11,K11)</f>
        <v>0</v>
      </c>
      <c r="N11" s="1083"/>
    </row>
    <row r="12" spans="1:16" ht="22.5" customHeight="1" x14ac:dyDescent="0.25">
      <c r="A12" s="964"/>
      <c r="B12" s="1288"/>
      <c r="C12" s="955"/>
      <c r="D12" s="966"/>
      <c r="E12" s="202" t="s">
        <v>179</v>
      </c>
      <c r="F12" s="335">
        <v>5.57E-2</v>
      </c>
      <c r="G12" s="1241"/>
      <c r="H12" s="993"/>
      <c r="I12" s="1004"/>
      <c r="J12" s="993"/>
      <c r="K12" s="946"/>
      <c r="L12" s="1006"/>
      <c r="M12" s="1246"/>
      <c r="N12" s="1083"/>
    </row>
    <row r="13" spans="1:16" ht="26.25" customHeight="1" x14ac:dyDescent="0.25">
      <c r="A13" s="972"/>
      <c r="B13" s="1288"/>
      <c r="C13" s="955"/>
      <c r="D13" s="966"/>
      <c r="E13" s="202" t="s">
        <v>180</v>
      </c>
      <c r="F13" s="336">
        <v>5.57E-2</v>
      </c>
      <c r="G13" s="1242"/>
      <c r="H13" s="993"/>
      <c r="I13" s="1005"/>
      <c r="J13" s="993"/>
      <c r="K13" s="947"/>
      <c r="L13" s="1006"/>
      <c r="M13" s="1246"/>
      <c r="N13" s="1083"/>
    </row>
    <row r="14" spans="1:16" ht="23.25" customHeight="1" x14ac:dyDescent="0.25">
      <c r="A14" s="965">
        <v>4</v>
      </c>
      <c r="B14" s="1288" t="s">
        <v>328</v>
      </c>
      <c r="C14" s="955" t="s">
        <v>335</v>
      </c>
      <c r="D14" s="966" t="s">
        <v>336</v>
      </c>
      <c r="E14" s="202" t="s">
        <v>178</v>
      </c>
      <c r="F14" s="334">
        <v>5.57E-2</v>
      </c>
      <c r="G14" s="1249">
        <v>0</v>
      </c>
      <c r="H14" s="993"/>
      <c r="I14" s="1001">
        <v>0</v>
      </c>
      <c r="J14" s="993"/>
      <c r="K14" s="995">
        <v>0</v>
      </c>
      <c r="L14" s="1006"/>
      <c r="M14" s="1246">
        <f>SUM(G14,I14,K14)</f>
        <v>0</v>
      </c>
      <c r="N14" s="1083"/>
    </row>
    <row r="15" spans="1:16" ht="26.25" customHeight="1" x14ac:dyDescent="0.25">
      <c r="A15" s="964"/>
      <c r="B15" s="1288"/>
      <c r="C15" s="955"/>
      <c r="D15" s="966"/>
      <c r="E15" s="202" t="s">
        <v>179</v>
      </c>
      <c r="F15" s="335">
        <v>5.57E-2</v>
      </c>
      <c r="G15" s="1250"/>
      <c r="H15" s="993"/>
      <c r="I15" s="1002"/>
      <c r="J15" s="993"/>
      <c r="K15" s="996"/>
      <c r="L15" s="1006"/>
      <c r="M15" s="1246"/>
      <c r="N15" s="1083"/>
    </row>
    <row r="16" spans="1:16" ht="16.5" thickBot="1" x14ac:dyDescent="0.3">
      <c r="A16" s="960"/>
      <c r="B16" s="1288"/>
      <c r="C16" s="955"/>
      <c r="D16" s="966"/>
      <c r="E16" s="203" t="s">
        <v>180</v>
      </c>
      <c r="F16" s="336">
        <v>5.57E-2</v>
      </c>
      <c r="G16" s="1250"/>
      <c r="H16" s="993"/>
      <c r="I16" s="1002"/>
      <c r="J16" s="993"/>
      <c r="K16" s="996"/>
      <c r="L16" s="1006"/>
      <c r="M16" s="1246"/>
      <c r="N16" s="1083"/>
    </row>
    <row r="17" spans="1:14" ht="22.5" customHeight="1" x14ac:dyDescent="0.25">
      <c r="A17" s="965">
        <v>5</v>
      </c>
      <c r="B17" s="1288" t="s">
        <v>328</v>
      </c>
      <c r="C17" s="955" t="s">
        <v>337</v>
      </c>
      <c r="D17" s="966" t="s">
        <v>338</v>
      </c>
      <c r="E17" s="202" t="s">
        <v>178</v>
      </c>
      <c r="F17" s="334">
        <v>5.57E-2</v>
      </c>
      <c r="G17" s="1249">
        <v>0</v>
      </c>
      <c r="H17" s="993"/>
      <c r="I17" s="1001">
        <v>0</v>
      </c>
      <c r="J17" s="993"/>
      <c r="K17" s="995">
        <v>0</v>
      </c>
      <c r="L17" s="1006"/>
      <c r="M17" s="1246">
        <f>SUM(G17,I17,K17)</f>
        <v>0</v>
      </c>
      <c r="N17" s="1285"/>
    </row>
    <row r="18" spans="1:14" ht="22.5" customHeight="1" x14ac:dyDescent="0.25">
      <c r="A18" s="964"/>
      <c r="B18" s="1288"/>
      <c r="C18" s="955"/>
      <c r="D18" s="966"/>
      <c r="E18" s="202" t="s">
        <v>179</v>
      </c>
      <c r="F18" s="335">
        <v>5.57E-2</v>
      </c>
      <c r="G18" s="1250"/>
      <c r="H18" s="993"/>
      <c r="I18" s="1002"/>
      <c r="J18" s="993"/>
      <c r="K18" s="996"/>
      <c r="L18" s="1006"/>
      <c r="M18" s="1246"/>
      <c r="N18" s="1286"/>
    </row>
    <row r="19" spans="1:14" ht="16.5" thickBot="1" x14ac:dyDescent="0.3">
      <c r="A19" s="960"/>
      <c r="B19" s="1288"/>
      <c r="C19" s="955"/>
      <c r="D19" s="966"/>
      <c r="E19" s="203" t="s">
        <v>180</v>
      </c>
      <c r="F19" s="336">
        <v>5.57E-2</v>
      </c>
      <c r="G19" s="1250"/>
      <c r="H19" s="993"/>
      <c r="I19" s="1002"/>
      <c r="J19" s="993"/>
      <c r="K19" s="996"/>
      <c r="L19" s="1006"/>
      <c r="M19" s="1246"/>
      <c r="N19" s="1287"/>
    </row>
    <row r="20" spans="1:14" ht="23.25" customHeight="1" x14ac:dyDescent="0.25">
      <c r="A20" s="965">
        <v>6</v>
      </c>
      <c r="B20" s="1288" t="s">
        <v>328</v>
      </c>
      <c r="C20" s="955" t="s">
        <v>339</v>
      </c>
      <c r="D20" s="966" t="s">
        <v>340</v>
      </c>
      <c r="E20" s="202" t="s">
        <v>178</v>
      </c>
      <c r="F20" s="334">
        <v>5.57E-2</v>
      </c>
      <c r="G20" s="1249">
        <v>0</v>
      </c>
      <c r="H20" s="993"/>
      <c r="I20" s="1001">
        <v>0</v>
      </c>
      <c r="J20" s="993"/>
      <c r="K20" s="995">
        <v>0</v>
      </c>
      <c r="L20" s="1006"/>
      <c r="M20" s="1246">
        <f>SUM(G20,I20,K20)</f>
        <v>0</v>
      </c>
      <c r="N20" s="1290"/>
    </row>
    <row r="21" spans="1:14" ht="24.75" customHeight="1" x14ac:dyDescent="0.25">
      <c r="A21" s="964"/>
      <c r="B21" s="1288"/>
      <c r="C21" s="955"/>
      <c r="D21" s="966"/>
      <c r="E21" s="202" t="s">
        <v>179</v>
      </c>
      <c r="F21" s="335">
        <v>5.57E-2</v>
      </c>
      <c r="G21" s="1250"/>
      <c r="H21" s="993"/>
      <c r="I21" s="1002"/>
      <c r="J21" s="993"/>
      <c r="K21" s="996"/>
      <c r="L21" s="1006"/>
      <c r="M21" s="1246"/>
      <c r="N21" s="1291"/>
    </row>
    <row r="22" spans="1:14" ht="26.25" customHeight="1" thickBot="1" x14ac:dyDescent="0.3">
      <c r="A22" s="960"/>
      <c r="B22" s="1289"/>
      <c r="C22" s="956"/>
      <c r="D22" s="967"/>
      <c r="E22" s="203" t="s">
        <v>180</v>
      </c>
      <c r="F22" s="336">
        <v>5.57E-2</v>
      </c>
      <c r="G22" s="1250"/>
      <c r="H22" s="993"/>
      <c r="I22" s="1002"/>
      <c r="J22" s="993"/>
      <c r="K22" s="996"/>
      <c r="L22" s="1006"/>
      <c r="M22" s="1251"/>
      <c r="N22" s="1292"/>
    </row>
    <row r="23" spans="1:14" ht="16.5" thickBot="1" x14ac:dyDescent="0.3">
      <c r="B23" s="1071" t="s">
        <v>187</v>
      </c>
      <c r="C23" s="1072"/>
      <c r="D23" s="1072"/>
      <c r="E23" s="1073"/>
      <c r="F23" s="231">
        <f>SUM(F6:F22)</f>
        <v>1.0024999999999997</v>
      </c>
      <c r="G23" s="337">
        <f>SUM(G6:G22)</f>
        <v>0</v>
      </c>
      <c r="H23" s="994"/>
      <c r="I23" s="171">
        <f>SUM(I6:I22,G23)</f>
        <v>0</v>
      </c>
      <c r="J23" s="994"/>
      <c r="K23" s="172">
        <f>SUM(K6:K22,I23)</f>
        <v>0</v>
      </c>
      <c r="L23" s="994"/>
      <c r="M23"/>
      <c r="N23" s="183"/>
    </row>
    <row r="24" spans="1:14" ht="15.75" x14ac:dyDescent="0.25">
      <c r="B24" s="233"/>
      <c r="C24" s="175"/>
      <c r="D24" s="175"/>
      <c r="E24" s="176"/>
      <c r="F24" s="177"/>
      <c r="G24" s="178"/>
      <c r="H24" s="179"/>
      <c r="I24" s="180"/>
      <c r="J24" s="176"/>
      <c r="K24" s="180"/>
      <c r="L24" s="181"/>
      <c r="M24" s="182"/>
      <c r="N24" s="183"/>
    </row>
    <row r="25" spans="1:14" ht="15.75" x14ac:dyDescent="0.25">
      <c r="B25" s="233"/>
      <c r="C25" s="175"/>
      <c r="D25" s="175"/>
      <c r="E25" s="176"/>
      <c r="F25" s="177"/>
      <c r="G25" s="180"/>
      <c r="H25" s="179"/>
      <c r="I25" s="180"/>
      <c r="J25" s="176"/>
      <c r="K25" s="180"/>
      <c r="L25" s="181"/>
      <c r="M25" s="182"/>
      <c r="N25" s="183"/>
    </row>
    <row r="26" spans="1:14" ht="15.75" x14ac:dyDescent="0.25">
      <c r="B26" s="233"/>
      <c r="C26" s="175"/>
      <c r="D26" s="175"/>
      <c r="E26" s="176"/>
      <c r="F26" s="177"/>
      <c r="G26" s="178"/>
      <c r="H26" s="179"/>
      <c r="I26" s="180"/>
      <c r="J26" s="176"/>
      <c r="K26" s="180"/>
      <c r="L26" s="181"/>
      <c r="M26" s="182"/>
      <c r="N26" s="183"/>
    </row>
    <row r="27" spans="1:14" ht="15.75" x14ac:dyDescent="0.25">
      <c r="B27" s="233"/>
      <c r="C27" s="175"/>
      <c r="D27" s="175"/>
      <c r="E27" s="176"/>
      <c r="F27" s="177"/>
      <c r="G27" s="178"/>
      <c r="H27" s="179"/>
      <c r="I27" s="180"/>
      <c r="J27" s="176"/>
      <c r="K27" s="180"/>
      <c r="L27" s="181"/>
      <c r="M27" s="182"/>
      <c r="N27" s="183"/>
    </row>
    <row r="28" spans="1:14" ht="15.75" x14ac:dyDescent="0.25">
      <c r="B28" s="234"/>
      <c r="C28" s="175"/>
      <c r="D28" s="175"/>
      <c r="E28" s="176"/>
      <c r="F28" s="177"/>
      <c r="G28" s="178"/>
      <c r="H28" s="179"/>
      <c r="I28" s="180"/>
      <c r="J28" s="176"/>
      <c r="K28" s="180"/>
      <c r="L28" s="181"/>
      <c r="M28" s="182"/>
      <c r="N28" s="183"/>
    </row>
    <row r="29" spans="1:14" ht="15.75" x14ac:dyDescent="0.25">
      <c r="B29" s="234"/>
      <c r="C29" s="175"/>
      <c r="D29" s="175"/>
      <c r="E29" s="176"/>
      <c r="F29" s="177"/>
      <c r="G29" s="184"/>
      <c r="H29" s="179"/>
      <c r="I29" s="185"/>
      <c r="J29" s="176"/>
      <c r="K29" s="185"/>
      <c r="L29" s="181"/>
      <c r="M29" s="182"/>
      <c r="N29" s="9"/>
    </row>
    <row r="30" spans="1:14" ht="15.75" x14ac:dyDescent="0.25">
      <c r="B30" s="233"/>
      <c r="C30" s="175"/>
      <c r="D30" s="175"/>
      <c r="E30" s="176"/>
      <c r="F30" s="177"/>
      <c r="G30" s="178"/>
      <c r="H30" s="179"/>
      <c r="I30" s="180"/>
      <c r="J30" s="176"/>
      <c r="K30" s="180"/>
      <c r="L30" s="181"/>
      <c r="M30" s="182"/>
      <c r="N30" s="183"/>
    </row>
    <row r="31" spans="1:14" ht="15.75" x14ac:dyDescent="0.25">
      <c r="B31" s="233"/>
      <c r="C31" s="175"/>
      <c r="D31" s="175"/>
      <c r="E31" s="176"/>
      <c r="F31" s="177"/>
      <c r="G31" s="178"/>
      <c r="H31" s="179"/>
      <c r="I31" s="180"/>
      <c r="J31" s="176"/>
      <c r="K31" s="180"/>
      <c r="L31" s="181"/>
      <c r="M31" s="182"/>
      <c r="N31" s="183"/>
    </row>
    <row r="32" spans="1:14" ht="15.75" x14ac:dyDescent="0.25">
      <c r="B32" s="9"/>
      <c r="C32" s="175"/>
      <c r="D32" s="175"/>
      <c r="E32" s="176"/>
      <c r="F32" s="186"/>
      <c r="G32" s="184"/>
      <c r="H32" s="179"/>
      <c r="I32" s="185"/>
      <c r="J32" s="176"/>
      <c r="K32" s="185"/>
      <c r="L32" s="181"/>
      <c r="M32" s="182"/>
      <c r="N32" s="9"/>
    </row>
    <row r="33" spans="2:14" ht="15.75" x14ac:dyDescent="0.25">
      <c r="B33" s="9"/>
      <c r="C33" s="175"/>
      <c r="D33" s="175"/>
      <c r="E33" s="176"/>
      <c r="F33" s="186"/>
      <c r="G33" s="184"/>
      <c r="H33" s="179"/>
      <c r="I33" s="185"/>
      <c r="J33" s="176"/>
      <c r="K33" s="185"/>
      <c r="L33" s="181"/>
      <c r="M33" s="182"/>
      <c r="N33" s="9"/>
    </row>
    <row r="34" spans="2:14" ht="15.75" x14ac:dyDescent="0.25">
      <c r="B34" s="9"/>
      <c r="C34" s="175"/>
      <c r="D34" s="175"/>
      <c r="E34" s="176"/>
      <c r="F34" s="186"/>
      <c r="G34" s="184"/>
      <c r="H34" s="179"/>
      <c r="I34" s="185"/>
      <c r="J34" s="176"/>
      <c r="K34" s="185"/>
      <c r="L34" s="181"/>
      <c r="M34" s="182"/>
      <c r="N34" s="9"/>
    </row>
    <row r="35" spans="2:14" ht="15.75" x14ac:dyDescent="0.25">
      <c r="B35" s="9"/>
      <c r="C35" s="175"/>
      <c r="D35" s="175"/>
      <c r="E35" s="176"/>
      <c r="F35" s="177"/>
      <c r="G35" s="184"/>
      <c r="H35" s="179"/>
      <c r="I35" s="185"/>
      <c r="J35" s="176"/>
      <c r="K35" s="185"/>
      <c r="L35" s="181"/>
      <c r="M35" s="182"/>
      <c r="N35" s="9"/>
    </row>
  </sheetData>
  <mergeCells count="64">
    <mergeCell ref="M1:M2"/>
    <mergeCell ref="N1:N2"/>
    <mergeCell ref="D2:L2"/>
    <mergeCell ref="D3:L3"/>
    <mergeCell ref="A8:A10"/>
    <mergeCell ref="B8:B10"/>
    <mergeCell ref="C8:C10"/>
    <mergeCell ref="D8:D10"/>
    <mergeCell ref="A1:C3"/>
    <mergeCell ref="D1:L1"/>
    <mergeCell ref="A6:A7"/>
    <mergeCell ref="B6:B7"/>
    <mergeCell ref="C6:C7"/>
    <mergeCell ref="D6:D7"/>
    <mergeCell ref="G6:G7"/>
    <mergeCell ref="N6:N7"/>
    <mergeCell ref="N11:N13"/>
    <mergeCell ref="I6:I7"/>
    <mergeCell ref="J6:J23"/>
    <mergeCell ref="K6:K7"/>
    <mergeCell ref="L6:L23"/>
    <mergeCell ref="M6:M7"/>
    <mergeCell ref="A11:A13"/>
    <mergeCell ref="B11:B13"/>
    <mergeCell ref="C11:C13"/>
    <mergeCell ref="D11:D13"/>
    <mergeCell ref="G11:G13"/>
    <mergeCell ref="G8:G10"/>
    <mergeCell ref="I8:I10"/>
    <mergeCell ref="K8:K10"/>
    <mergeCell ref="M8:M10"/>
    <mergeCell ref="N8:N10"/>
    <mergeCell ref="H6:H23"/>
    <mergeCell ref="K14:K16"/>
    <mergeCell ref="M14:M16"/>
    <mergeCell ref="N14:N16"/>
    <mergeCell ref="I17:I19"/>
    <mergeCell ref="K17:K19"/>
    <mergeCell ref="I14:I16"/>
    <mergeCell ref="N20:N22"/>
    <mergeCell ref="I11:I13"/>
    <mergeCell ref="K11:K13"/>
    <mergeCell ref="M11:M13"/>
    <mergeCell ref="A14:A16"/>
    <mergeCell ref="B14:B16"/>
    <mergeCell ref="C14:C16"/>
    <mergeCell ref="D14:D16"/>
    <mergeCell ref="G14:G16"/>
    <mergeCell ref="B23:E23"/>
    <mergeCell ref="M17:M19"/>
    <mergeCell ref="N17:N19"/>
    <mergeCell ref="A20:A22"/>
    <mergeCell ref="B20:B22"/>
    <mergeCell ref="C20:C22"/>
    <mergeCell ref="D20:D22"/>
    <mergeCell ref="G20:G22"/>
    <mergeCell ref="I20:I22"/>
    <mergeCell ref="K20:K22"/>
    <mergeCell ref="M20:M22"/>
    <mergeCell ref="A17:A19"/>
    <mergeCell ref="B17:B19"/>
    <mergeCell ref="C17:C19"/>
    <mergeCell ref="D17:D19"/>
    <mergeCell ref="G17:G1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5" tint="-0.249977111117893"/>
  </sheetPr>
  <dimension ref="A1:K61"/>
  <sheetViews>
    <sheetView workbookViewId="0">
      <selection activeCell="B4" sqref="B4"/>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341</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40" t="s">
        <v>64</v>
      </c>
      <c r="B5" s="212" t="s">
        <v>65</v>
      </c>
      <c r="C5" s="212" t="s">
        <v>66</v>
      </c>
      <c r="D5" s="213"/>
      <c r="E5" s="214" t="s">
        <v>190</v>
      </c>
      <c r="F5" s="1031" t="s">
        <v>342</v>
      </c>
      <c r="G5" s="1032"/>
      <c r="H5" s="1032"/>
      <c r="I5" s="1033"/>
      <c r="J5" s="213"/>
    </row>
    <row r="6" spans="1:11" ht="17.25" thickBot="1" x14ac:dyDescent="0.35">
      <c r="A6" s="215" t="s">
        <v>192</v>
      </c>
      <c r="B6" s="216">
        <f>SUM('PLAN COMUNICACIONES'!G6:G22)</f>
        <v>0</v>
      </c>
      <c r="C6" s="216">
        <v>0.36199999999999999</v>
      </c>
      <c r="D6" s="213"/>
      <c r="E6" s="218" t="s">
        <v>193</v>
      </c>
      <c r="F6" s="1034" t="s">
        <v>194</v>
      </c>
      <c r="G6" s="1035"/>
      <c r="H6" s="1035"/>
      <c r="I6" s="1036"/>
      <c r="J6" s="213"/>
    </row>
    <row r="7" spans="1:11" ht="17.25" thickBot="1" x14ac:dyDescent="0.35">
      <c r="A7" s="219" t="s">
        <v>195</v>
      </c>
      <c r="B7" s="220">
        <f>SUM('PLAN COMUNICACIONES'!I6:I22)</f>
        <v>0</v>
      </c>
      <c r="C7" s="220">
        <v>0.36199999999999999</v>
      </c>
      <c r="D7" s="213"/>
      <c r="E7" s="1037" t="s">
        <v>196</v>
      </c>
      <c r="F7" s="1040" t="s">
        <v>343</v>
      </c>
      <c r="G7" s="1041"/>
      <c r="H7" s="1041"/>
      <c r="I7" s="1042"/>
      <c r="J7" s="213"/>
    </row>
    <row r="8" spans="1:11" ht="17.25" thickBot="1" x14ac:dyDescent="0.35">
      <c r="A8" s="222" t="s">
        <v>198</v>
      </c>
      <c r="B8" s="223">
        <f>SUM('PLAN COMUNICACIONES'!K6:K22)</f>
        <v>0</v>
      </c>
      <c r="C8" s="242">
        <v>0.27850000000000003</v>
      </c>
      <c r="D8" s="213"/>
      <c r="E8" s="1038"/>
      <c r="F8" s="1043"/>
      <c r="G8" s="1044"/>
      <c r="H8" s="1044"/>
      <c r="I8" s="1045"/>
      <c r="J8" s="225"/>
    </row>
    <row r="9" spans="1:11" ht="17.25" thickBot="1" x14ac:dyDescent="0.35">
      <c r="A9" s="214" t="s">
        <v>68</v>
      </c>
      <c r="B9" s="226">
        <f>SUM(B6:B8)</f>
        <v>0</v>
      </c>
      <c r="C9" s="227">
        <f>SUM(C6:C8)</f>
        <v>1.0024999999999999</v>
      </c>
      <c r="D9" s="213"/>
      <c r="E9" s="1039"/>
      <c r="F9" s="1046"/>
      <c r="G9" s="1047"/>
      <c r="H9" s="1047"/>
      <c r="I9" s="1048"/>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row r="58" spans="1:10" ht="16.5" x14ac:dyDescent="0.3">
      <c r="A58" s="210"/>
      <c r="B58" s="210"/>
      <c r="C58" s="211"/>
      <c r="D58" s="210"/>
      <c r="E58" s="210"/>
      <c r="F58" s="210"/>
      <c r="G58" s="210"/>
      <c r="H58" s="210"/>
      <c r="I58" s="210"/>
      <c r="J58" s="210"/>
    </row>
    <row r="59" spans="1:10" ht="16.5" x14ac:dyDescent="0.3">
      <c r="A59" s="210"/>
      <c r="B59" s="210"/>
      <c r="C59" s="211"/>
      <c r="D59" s="210"/>
      <c r="E59" s="210"/>
      <c r="F59" s="210"/>
      <c r="G59" s="210"/>
      <c r="H59" s="210"/>
      <c r="I59" s="210"/>
      <c r="J59" s="210"/>
    </row>
    <row r="60" spans="1:10" ht="16.5" x14ac:dyDescent="0.3">
      <c r="A60" s="210"/>
      <c r="B60" s="210"/>
      <c r="C60" s="211"/>
      <c r="D60" s="210"/>
      <c r="E60" s="210"/>
      <c r="F60" s="210"/>
      <c r="G60" s="210"/>
      <c r="H60" s="210"/>
      <c r="I60" s="210"/>
      <c r="J60" s="210"/>
    </row>
    <row r="61" spans="1:10" ht="16.5" x14ac:dyDescent="0.3">
      <c r="A61" s="210"/>
      <c r="B61" s="210"/>
      <c r="C61" s="211"/>
      <c r="D61" s="210"/>
      <c r="E61" s="210"/>
      <c r="F61" s="210"/>
      <c r="G61" s="210"/>
      <c r="H61" s="210"/>
      <c r="I61" s="210"/>
      <c r="J61" s="210"/>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43" priority="1" operator="containsText" text="CUMPLIMIENTO">
      <formula>NOT(ISERROR(SEARCH("CUMPLIMIENTO",D5)))</formula>
    </cfRule>
    <cfRule type="containsText" dxfId="42" priority="2" operator="containsText" text="OBSERVACION">
      <formula>NOT(ISERROR(SEARCH("OBSERVACION",D5)))</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A1:N28"/>
  <sheetViews>
    <sheetView zoomScale="70" zoomScaleNormal="70" workbookViewId="0">
      <selection activeCell="G6" sqref="G6:G8"/>
    </sheetView>
  </sheetViews>
  <sheetFormatPr baseColWidth="10" defaultRowHeight="15" x14ac:dyDescent="0.25"/>
  <cols>
    <col min="1" max="1" width="6.7109375" customWidth="1"/>
    <col min="2" max="2" width="17.42578125" bestFit="1"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344</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167</v>
      </c>
      <c r="E3" s="971"/>
      <c r="F3" s="971"/>
      <c r="G3" s="971"/>
      <c r="H3" s="971"/>
      <c r="I3" s="971"/>
      <c r="J3" s="971"/>
      <c r="K3" s="971"/>
      <c r="L3" s="971"/>
      <c r="M3" s="141" t="s">
        <v>168</v>
      </c>
      <c r="N3" s="142">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204" t="s">
        <v>64</v>
      </c>
      <c r="C5" s="204" t="s">
        <v>6</v>
      </c>
      <c r="D5" s="205" t="s">
        <v>141</v>
      </c>
      <c r="E5" s="341" t="s">
        <v>170</v>
      </c>
      <c r="F5" s="155" t="s">
        <v>171</v>
      </c>
      <c r="G5" s="156" t="s">
        <v>57</v>
      </c>
      <c r="H5" s="157" t="s">
        <v>9</v>
      </c>
      <c r="I5" s="158" t="s">
        <v>172</v>
      </c>
      <c r="J5" s="159" t="s">
        <v>173</v>
      </c>
      <c r="K5" s="160" t="s">
        <v>59</v>
      </c>
      <c r="L5" s="153" t="s">
        <v>174</v>
      </c>
      <c r="M5" s="333" t="s">
        <v>142</v>
      </c>
      <c r="N5" s="230" t="s">
        <v>175</v>
      </c>
    </row>
    <row r="6" spans="1:14" ht="25.5" customHeight="1" x14ac:dyDescent="0.25">
      <c r="A6" s="1052">
        <v>1</v>
      </c>
      <c r="B6" s="1295" t="s">
        <v>350</v>
      </c>
      <c r="C6" s="1057" t="s">
        <v>345</v>
      </c>
      <c r="D6" s="1298" t="s">
        <v>346</v>
      </c>
      <c r="E6" s="1300" t="s">
        <v>178</v>
      </c>
      <c r="F6" s="1303">
        <v>1</v>
      </c>
      <c r="G6" s="1241">
        <v>0</v>
      </c>
      <c r="H6" s="993">
        <v>40298</v>
      </c>
      <c r="I6" s="1004">
        <v>0</v>
      </c>
      <c r="J6" s="993">
        <v>44073</v>
      </c>
      <c r="K6" s="946">
        <v>0</v>
      </c>
      <c r="L6" s="1006">
        <v>44185</v>
      </c>
      <c r="M6" s="1245">
        <f>SUM(G6,I6,K6)</f>
        <v>0</v>
      </c>
      <c r="N6" s="1243"/>
    </row>
    <row r="7" spans="1:14" ht="18" customHeight="1" x14ac:dyDescent="0.25">
      <c r="A7" s="1053"/>
      <c r="B7" s="1296"/>
      <c r="C7" s="1058"/>
      <c r="D7" s="1239"/>
      <c r="E7" s="1301"/>
      <c r="F7" s="1304"/>
      <c r="G7" s="1241"/>
      <c r="H7" s="993"/>
      <c r="I7" s="1004"/>
      <c r="J7" s="993"/>
      <c r="K7" s="946"/>
      <c r="L7" s="1006"/>
      <c r="M7" s="1246"/>
      <c r="N7" s="1083"/>
    </row>
    <row r="8" spans="1:14" ht="21.75" customHeight="1" thickBot="1" x14ac:dyDescent="0.3">
      <c r="A8" s="1067"/>
      <c r="B8" s="1297"/>
      <c r="C8" s="1069"/>
      <c r="D8" s="1299"/>
      <c r="E8" s="1302"/>
      <c r="F8" s="1305"/>
      <c r="G8" s="1242"/>
      <c r="H8" s="993"/>
      <c r="I8" s="1005"/>
      <c r="J8" s="993"/>
      <c r="K8" s="947"/>
      <c r="L8" s="1006"/>
      <c r="M8" s="1251"/>
      <c r="N8" s="1248"/>
    </row>
    <row r="9" spans="1:14" ht="16.5" thickBot="1" x14ac:dyDescent="0.3">
      <c r="C9" s="960" t="s">
        <v>187</v>
      </c>
      <c r="D9" s="961"/>
      <c r="E9" s="1294"/>
      <c r="F9" s="169">
        <f>SUM(F6:F8)</f>
        <v>1</v>
      </c>
      <c r="G9" s="170">
        <f>SUM(G6:G8)</f>
        <v>0</v>
      </c>
      <c r="H9" s="994"/>
      <c r="I9" s="171">
        <f>SUM(I6:I8,G9)</f>
        <v>0</v>
      </c>
      <c r="J9" s="994"/>
      <c r="K9" s="172">
        <f>SUM(K6:K8,I9)</f>
        <v>0</v>
      </c>
      <c r="L9" s="994"/>
      <c r="M9" s="173"/>
      <c r="N9" s="174"/>
    </row>
    <row r="10" spans="1:14" ht="15.75" x14ac:dyDescent="0.25">
      <c r="C10" s="175"/>
      <c r="D10" s="175"/>
      <c r="E10" s="176"/>
      <c r="F10" s="177"/>
      <c r="G10" s="178"/>
      <c r="H10" s="179"/>
      <c r="I10" s="180"/>
      <c r="J10" s="176"/>
      <c r="K10" s="180"/>
      <c r="L10" s="181"/>
      <c r="M10" s="182"/>
      <c r="N10" s="183"/>
    </row>
    <row r="11" spans="1:14" ht="15.75" x14ac:dyDescent="0.25">
      <c r="C11" s="175"/>
      <c r="D11" s="175"/>
      <c r="E11" s="176"/>
      <c r="F11" s="177"/>
      <c r="G11" s="178"/>
      <c r="H11" s="179"/>
      <c r="I11" s="180"/>
      <c r="J11" s="176"/>
      <c r="K11" s="180"/>
      <c r="L11" s="181"/>
      <c r="M11" s="182"/>
      <c r="N11" s="183"/>
    </row>
    <row r="12" spans="1:14" ht="15.75" x14ac:dyDescent="0.25">
      <c r="C12" s="175"/>
      <c r="D12" s="175"/>
      <c r="E12" s="176"/>
      <c r="F12" s="177"/>
      <c r="G12" s="178"/>
      <c r="H12" s="179"/>
      <c r="I12" s="180"/>
      <c r="J12" s="176"/>
      <c r="K12" s="180"/>
      <c r="L12" s="181"/>
      <c r="M12" s="182"/>
      <c r="N12" s="183"/>
    </row>
    <row r="13" spans="1:14" ht="15.75" x14ac:dyDescent="0.25">
      <c r="C13" s="175"/>
      <c r="D13" s="175"/>
      <c r="E13" s="176"/>
      <c r="F13" s="177"/>
      <c r="G13" s="178"/>
      <c r="H13" s="179"/>
      <c r="I13" s="180"/>
      <c r="J13" s="176"/>
      <c r="K13" s="180"/>
      <c r="L13" s="181"/>
      <c r="M13" s="182"/>
      <c r="N13" s="183"/>
    </row>
    <row r="14" spans="1:14" ht="15.75" x14ac:dyDescent="0.25">
      <c r="C14" s="175"/>
      <c r="D14" s="175"/>
      <c r="E14" s="176"/>
      <c r="F14" s="177"/>
      <c r="G14" s="178"/>
      <c r="H14" s="179"/>
      <c r="I14" s="180"/>
      <c r="J14" s="176"/>
      <c r="K14" s="180"/>
      <c r="L14" s="181"/>
      <c r="M14" s="182"/>
      <c r="N14" s="183"/>
    </row>
    <row r="15" spans="1:14" ht="15.75" x14ac:dyDescent="0.25">
      <c r="C15" s="175"/>
      <c r="D15" s="175"/>
      <c r="E15" s="176"/>
      <c r="F15" s="177"/>
      <c r="G15" s="184"/>
      <c r="H15" s="179"/>
      <c r="I15" s="185"/>
      <c r="J15" s="176"/>
      <c r="K15" s="185"/>
      <c r="L15" s="181"/>
      <c r="M15" s="182"/>
      <c r="N15" s="9"/>
    </row>
    <row r="16" spans="1:14" ht="15.75" x14ac:dyDescent="0.25">
      <c r="C16" s="175"/>
      <c r="D16" s="175"/>
      <c r="E16" s="176"/>
      <c r="F16" s="177"/>
      <c r="G16" s="178"/>
      <c r="H16" s="179"/>
      <c r="I16" s="180"/>
      <c r="J16" s="176"/>
      <c r="K16" s="180"/>
      <c r="L16" s="181"/>
      <c r="M16" s="182"/>
      <c r="N16" s="183"/>
    </row>
    <row r="17" spans="3:14" ht="15.75" x14ac:dyDescent="0.25">
      <c r="C17" s="175"/>
      <c r="D17" s="175"/>
      <c r="E17" s="176"/>
      <c r="F17" s="177"/>
      <c r="G17" s="178"/>
      <c r="H17" s="179"/>
      <c r="I17" s="180"/>
      <c r="J17" s="176"/>
      <c r="K17" s="180"/>
      <c r="L17" s="181"/>
      <c r="M17" s="182"/>
      <c r="N17" s="183"/>
    </row>
    <row r="18" spans="3:14" ht="15.75" x14ac:dyDescent="0.25">
      <c r="C18" s="175"/>
      <c r="D18" s="175"/>
      <c r="E18" s="176"/>
      <c r="F18" s="177"/>
      <c r="G18" s="178"/>
      <c r="H18" s="179"/>
      <c r="I18" s="180"/>
      <c r="J18" s="176"/>
      <c r="K18" s="180"/>
      <c r="L18" s="181"/>
      <c r="M18" s="182"/>
      <c r="N18" s="183"/>
    </row>
    <row r="19" spans="3:14" ht="15.75" x14ac:dyDescent="0.25">
      <c r="C19" s="175"/>
      <c r="D19" s="175"/>
      <c r="E19" s="176"/>
      <c r="F19" s="177"/>
      <c r="G19" s="178"/>
      <c r="H19" s="179"/>
      <c r="I19" s="180"/>
      <c r="J19" s="176"/>
      <c r="K19" s="180"/>
      <c r="L19" s="181"/>
      <c r="M19" s="182"/>
      <c r="N19" s="183"/>
    </row>
    <row r="20" spans="3:14" ht="15.75" x14ac:dyDescent="0.25">
      <c r="C20" s="175"/>
      <c r="D20" s="175"/>
      <c r="E20" s="176"/>
      <c r="F20" s="177"/>
      <c r="G20" s="178"/>
      <c r="H20" s="179"/>
      <c r="I20" s="180"/>
      <c r="J20" s="176"/>
      <c r="K20" s="180"/>
      <c r="L20" s="181"/>
      <c r="M20" s="182"/>
      <c r="N20" s="183"/>
    </row>
    <row r="21" spans="3:14" ht="15.75" x14ac:dyDescent="0.25">
      <c r="C21" s="175"/>
      <c r="D21" s="175"/>
      <c r="E21" s="176"/>
      <c r="F21" s="177"/>
      <c r="G21" s="178"/>
      <c r="H21" s="179"/>
      <c r="I21" s="180"/>
      <c r="J21" s="176"/>
      <c r="K21" s="180"/>
      <c r="L21" s="181"/>
      <c r="M21" s="182"/>
      <c r="N21" s="183"/>
    </row>
    <row r="22" spans="3:14" ht="15.75" x14ac:dyDescent="0.25">
      <c r="C22" s="175"/>
      <c r="D22" s="175"/>
      <c r="E22" s="176"/>
      <c r="F22" s="177"/>
      <c r="G22" s="184"/>
      <c r="H22" s="179"/>
      <c r="I22" s="185"/>
      <c r="J22" s="176"/>
      <c r="K22" s="185"/>
      <c r="L22" s="181"/>
      <c r="M22" s="182"/>
      <c r="N22" s="9"/>
    </row>
    <row r="23" spans="3:14" ht="15.75" x14ac:dyDescent="0.25">
      <c r="C23" s="175"/>
      <c r="D23" s="175"/>
      <c r="E23" s="176"/>
      <c r="F23" s="177"/>
      <c r="G23" s="178"/>
      <c r="H23" s="179"/>
      <c r="I23" s="180"/>
      <c r="J23" s="176"/>
      <c r="K23" s="180"/>
      <c r="L23" s="181"/>
      <c r="M23" s="182"/>
      <c r="N23" s="183"/>
    </row>
    <row r="24" spans="3:14" ht="15.75" x14ac:dyDescent="0.25">
      <c r="C24" s="175"/>
      <c r="D24" s="175"/>
      <c r="E24" s="176"/>
      <c r="F24" s="177"/>
      <c r="G24" s="178"/>
      <c r="H24" s="179"/>
      <c r="I24" s="180"/>
      <c r="J24" s="176"/>
      <c r="K24" s="180"/>
      <c r="L24" s="181"/>
      <c r="M24" s="182"/>
      <c r="N24" s="183"/>
    </row>
    <row r="25" spans="3:14" ht="15.75" x14ac:dyDescent="0.25">
      <c r="C25" s="175"/>
      <c r="D25" s="175"/>
      <c r="E25" s="176"/>
      <c r="F25" s="186"/>
      <c r="G25" s="184"/>
      <c r="H25" s="179"/>
      <c r="I25" s="185"/>
      <c r="J25" s="176"/>
      <c r="K25" s="185"/>
      <c r="L25" s="181"/>
      <c r="M25" s="182"/>
      <c r="N25" s="9"/>
    </row>
    <row r="26" spans="3:14" ht="15.75" x14ac:dyDescent="0.25">
      <c r="C26" s="175"/>
      <c r="D26" s="175"/>
      <c r="E26" s="176"/>
      <c r="F26" s="186"/>
      <c r="G26" s="184"/>
      <c r="H26" s="179"/>
      <c r="I26" s="185"/>
      <c r="J26" s="176"/>
      <c r="K26" s="185"/>
      <c r="L26" s="181"/>
      <c r="M26" s="182"/>
      <c r="N26" s="9"/>
    </row>
    <row r="27" spans="3:14" ht="15.75" x14ac:dyDescent="0.25">
      <c r="C27" s="175"/>
      <c r="D27" s="175"/>
      <c r="E27" s="176"/>
      <c r="F27" s="186"/>
      <c r="G27" s="184"/>
      <c r="H27" s="179"/>
      <c r="I27" s="185"/>
      <c r="J27" s="176"/>
      <c r="K27" s="185"/>
      <c r="L27" s="181"/>
      <c r="M27" s="182"/>
      <c r="N27" s="9"/>
    </row>
    <row r="28" spans="3:14" ht="15.75" x14ac:dyDescent="0.25">
      <c r="C28" s="175"/>
      <c r="D28" s="175"/>
      <c r="E28" s="176"/>
      <c r="F28" s="177"/>
      <c r="G28" s="184"/>
      <c r="H28" s="179"/>
      <c r="I28" s="185"/>
      <c r="J28" s="176"/>
      <c r="K28" s="185"/>
      <c r="L28" s="181"/>
      <c r="M28" s="182"/>
      <c r="N28" s="9"/>
    </row>
  </sheetData>
  <mergeCells count="21">
    <mergeCell ref="A1:C3"/>
    <mergeCell ref="D1:L1"/>
    <mergeCell ref="M1:M2"/>
    <mergeCell ref="N1:N2"/>
    <mergeCell ref="D2:L2"/>
    <mergeCell ref="D3:L3"/>
    <mergeCell ref="A6:A8"/>
    <mergeCell ref="C6:C8"/>
    <mergeCell ref="D6:D8"/>
    <mergeCell ref="E6:E8"/>
    <mergeCell ref="F6:F8"/>
    <mergeCell ref="N6:N8"/>
    <mergeCell ref="C9:E9"/>
    <mergeCell ref="B6:B8"/>
    <mergeCell ref="H6:H9"/>
    <mergeCell ref="I6:I8"/>
    <mergeCell ref="J6:J9"/>
    <mergeCell ref="K6:K8"/>
    <mergeCell ref="L6:L9"/>
    <mergeCell ref="M6:M8"/>
    <mergeCell ref="G6:G8"/>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5" tint="-0.249977111117893"/>
  </sheetPr>
  <dimension ref="A1:K57"/>
  <sheetViews>
    <sheetView workbookViewId="0">
      <selection activeCell="B9" sqref="B9"/>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347</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167</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40" t="s">
        <v>64</v>
      </c>
      <c r="B5" s="212" t="s">
        <v>65</v>
      </c>
      <c r="C5" s="212" t="s">
        <v>66</v>
      </c>
      <c r="D5" s="213"/>
      <c r="E5" s="214" t="s">
        <v>190</v>
      </c>
      <c r="F5" s="1031" t="s">
        <v>348</v>
      </c>
      <c r="G5" s="1032"/>
      <c r="H5" s="1032"/>
      <c r="I5" s="1033"/>
      <c r="J5" s="213"/>
    </row>
    <row r="6" spans="1:11" ht="17.25" thickBot="1" x14ac:dyDescent="0.35">
      <c r="A6" s="215" t="s">
        <v>192</v>
      </c>
      <c r="B6" s="216">
        <f>SUM('PLAN PREVISION TH'!G6:G8)</f>
        <v>0</v>
      </c>
      <c r="C6" s="217">
        <v>1</v>
      </c>
      <c r="D6" s="213"/>
      <c r="E6" s="218" t="s">
        <v>193</v>
      </c>
      <c r="F6" s="1034" t="s">
        <v>194</v>
      </c>
      <c r="G6" s="1035"/>
      <c r="H6" s="1035"/>
      <c r="I6" s="1036"/>
      <c r="J6" s="213"/>
    </row>
    <row r="7" spans="1:11" ht="17.25" thickBot="1" x14ac:dyDescent="0.35">
      <c r="A7" s="219" t="s">
        <v>195</v>
      </c>
      <c r="B7" s="220">
        <f>SUM('PLAN PREVISION TH'!I6:I8)</f>
        <v>0</v>
      </c>
      <c r="C7" s="221">
        <v>0</v>
      </c>
      <c r="D7" s="213"/>
      <c r="E7" s="1037" t="s">
        <v>196</v>
      </c>
      <c r="F7" s="1158" t="s">
        <v>349</v>
      </c>
      <c r="G7" s="1228"/>
      <c r="H7" s="1228"/>
      <c r="I7" s="1229"/>
      <c r="J7" s="213"/>
    </row>
    <row r="8" spans="1:11" ht="17.25" thickBot="1" x14ac:dyDescent="0.35">
      <c r="A8" s="222" t="s">
        <v>198</v>
      </c>
      <c r="B8" s="223">
        <f>SUM('PLAN PREVISION TH'!K6:K8)</f>
        <v>0</v>
      </c>
      <c r="C8" s="224">
        <v>0</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41" priority="1" operator="containsText" text="CUMPLIMIENTO">
      <formula>NOT(ISERROR(SEARCH("CUMPLIMIENTO",D5)))</formula>
    </cfRule>
    <cfRule type="containsText" dxfId="40" priority="2" operator="containsText" text="OBSERVACION">
      <formula>NOT(ISERROR(SEARCH("OBSERVACION",D5)))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FFFF00"/>
  </sheetPr>
  <dimension ref="A1:N28"/>
  <sheetViews>
    <sheetView zoomScale="85" zoomScaleNormal="85" workbookViewId="0">
      <selection activeCell="H28" sqref="H28"/>
    </sheetView>
  </sheetViews>
  <sheetFormatPr baseColWidth="10" defaultRowHeight="15" x14ac:dyDescent="0.25"/>
  <cols>
    <col min="1" max="1" width="6.7109375" customWidth="1"/>
    <col min="2" max="2" width="17.42578125" bestFit="1"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351</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279</v>
      </c>
      <c r="E3" s="971"/>
      <c r="F3" s="971"/>
      <c r="G3" s="971"/>
      <c r="H3" s="971"/>
      <c r="I3" s="971"/>
      <c r="J3" s="971"/>
      <c r="K3" s="971"/>
      <c r="L3" s="971"/>
      <c r="M3" s="141" t="s">
        <v>168</v>
      </c>
      <c r="N3" s="142">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204" t="s">
        <v>64</v>
      </c>
      <c r="C5" s="204" t="s">
        <v>6</v>
      </c>
      <c r="D5" s="205" t="s">
        <v>141</v>
      </c>
      <c r="E5" s="341" t="s">
        <v>170</v>
      </c>
      <c r="F5" s="155" t="s">
        <v>171</v>
      </c>
      <c r="G5" s="156" t="s">
        <v>57</v>
      </c>
      <c r="H5" s="157" t="s">
        <v>9</v>
      </c>
      <c r="I5" s="158" t="s">
        <v>172</v>
      </c>
      <c r="J5" s="159" t="s">
        <v>173</v>
      </c>
      <c r="K5" s="160" t="s">
        <v>59</v>
      </c>
      <c r="L5" s="153" t="s">
        <v>174</v>
      </c>
      <c r="M5" s="158" t="s">
        <v>142</v>
      </c>
      <c r="N5" s="230" t="s">
        <v>175</v>
      </c>
    </row>
    <row r="6" spans="1:14" ht="30.75" customHeight="1" x14ac:dyDescent="0.25">
      <c r="A6" s="964">
        <v>1</v>
      </c>
      <c r="B6" s="1310" t="s">
        <v>350</v>
      </c>
      <c r="C6" s="985" t="s">
        <v>352</v>
      </c>
      <c r="D6" s="985" t="s">
        <v>353</v>
      </c>
      <c r="E6" s="403" t="s">
        <v>178</v>
      </c>
      <c r="F6" s="395">
        <v>0.05</v>
      </c>
      <c r="G6" s="1241"/>
      <c r="H6" s="1244">
        <v>43951</v>
      </c>
      <c r="I6" s="1004"/>
      <c r="J6" s="1244">
        <v>44073</v>
      </c>
      <c r="K6" s="946"/>
      <c r="L6" s="1244">
        <v>44185</v>
      </c>
      <c r="M6" s="1080">
        <f>SUM(G6,I6,K6)</f>
        <v>0</v>
      </c>
      <c r="N6" s="1083"/>
    </row>
    <row r="7" spans="1:14" ht="31.5" customHeight="1" x14ac:dyDescent="0.25">
      <c r="A7" s="964"/>
      <c r="B7" s="1308"/>
      <c r="C7" s="955"/>
      <c r="D7" s="955"/>
      <c r="E7" s="404" t="s">
        <v>179</v>
      </c>
      <c r="F7" s="396">
        <v>0.05</v>
      </c>
      <c r="G7" s="1241"/>
      <c r="H7" s="993"/>
      <c r="I7" s="1004"/>
      <c r="J7" s="993"/>
      <c r="K7" s="946"/>
      <c r="L7" s="993"/>
      <c r="M7" s="1075"/>
      <c r="N7" s="1083"/>
    </row>
    <row r="8" spans="1:14" ht="28.5" customHeight="1" x14ac:dyDescent="0.25">
      <c r="A8" s="965">
        <v>2</v>
      </c>
      <c r="B8" s="1308" t="s">
        <v>350</v>
      </c>
      <c r="C8" s="955" t="s">
        <v>354</v>
      </c>
      <c r="D8" s="955" t="s">
        <v>355</v>
      </c>
      <c r="E8" s="404" t="s">
        <v>179</v>
      </c>
      <c r="F8" s="397">
        <v>0.05</v>
      </c>
      <c r="G8" s="1247"/>
      <c r="H8" s="993"/>
      <c r="I8" s="1003"/>
      <c r="J8" s="993"/>
      <c r="K8" s="945"/>
      <c r="L8" s="993"/>
      <c r="M8" s="1074">
        <f>SUM(G8,I8,K8,)</f>
        <v>0</v>
      </c>
      <c r="N8" s="1077"/>
    </row>
    <row r="9" spans="1:14" ht="26.25" customHeight="1" x14ac:dyDescent="0.25">
      <c r="A9" s="964"/>
      <c r="B9" s="1308"/>
      <c r="C9" s="955"/>
      <c r="D9" s="955"/>
      <c r="E9" s="404" t="s">
        <v>180</v>
      </c>
      <c r="F9" s="398">
        <v>0.05</v>
      </c>
      <c r="G9" s="1241"/>
      <c r="H9" s="993"/>
      <c r="I9" s="1004"/>
      <c r="J9" s="993"/>
      <c r="K9" s="946"/>
      <c r="L9" s="993"/>
      <c r="M9" s="1075"/>
      <c r="N9" s="1078"/>
    </row>
    <row r="10" spans="1:14" ht="26.25" customHeight="1" x14ac:dyDescent="0.25">
      <c r="A10" s="965">
        <v>3</v>
      </c>
      <c r="B10" s="1308" t="s">
        <v>350</v>
      </c>
      <c r="C10" s="955" t="s">
        <v>356</v>
      </c>
      <c r="D10" s="955" t="s">
        <v>353</v>
      </c>
      <c r="E10" s="405" t="s">
        <v>178</v>
      </c>
      <c r="F10" s="395">
        <v>0.03</v>
      </c>
      <c r="G10" s="1247"/>
      <c r="H10" s="993"/>
      <c r="I10" s="1003"/>
      <c r="J10" s="993"/>
      <c r="K10" s="945"/>
      <c r="L10" s="993"/>
      <c r="M10" s="1074">
        <f>SUM(G10,I10,K10)</f>
        <v>0</v>
      </c>
      <c r="N10" s="1077"/>
    </row>
    <row r="11" spans="1:14" ht="24" customHeight="1" x14ac:dyDescent="0.25">
      <c r="A11" s="964"/>
      <c r="B11" s="1308"/>
      <c r="C11" s="955"/>
      <c r="D11" s="955"/>
      <c r="E11" s="405" t="s">
        <v>179</v>
      </c>
      <c r="F11" s="396">
        <v>0.03</v>
      </c>
      <c r="G11" s="1241"/>
      <c r="H11" s="993"/>
      <c r="I11" s="1004"/>
      <c r="J11" s="993"/>
      <c r="K11" s="946"/>
      <c r="L11" s="993"/>
      <c r="M11" s="1075"/>
      <c r="N11" s="1078"/>
    </row>
    <row r="12" spans="1:14" ht="27.75" customHeight="1" thickBot="1" x14ac:dyDescent="0.3">
      <c r="A12" s="964"/>
      <c r="B12" s="1308"/>
      <c r="C12" s="955"/>
      <c r="D12" s="955"/>
      <c r="E12" s="405" t="s">
        <v>180</v>
      </c>
      <c r="F12" s="398">
        <v>0.04</v>
      </c>
      <c r="G12" s="1242"/>
      <c r="H12" s="993"/>
      <c r="I12" s="1005"/>
      <c r="J12" s="993"/>
      <c r="K12" s="947"/>
      <c r="L12" s="993"/>
      <c r="M12" s="1082"/>
      <c r="N12" s="1081"/>
    </row>
    <row r="13" spans="1:14" ht="23.25" customHeight="1" x14ac:dyDescent="0.25">
      <c r="A13" s="963">
        <v>4</v>
      </c>
      <c r="B13" s="1308" t="s">
        <v>350</v>
      </c>
      <c r="C13" s="955" t="s">
        <v>357</v>
      </c>
      <c r="D13" s="955" t="s">
        <v>353</v>
      </c>
      <c r="E13" s="405" t="s">
        <v>178</v>
      </c>
      <c r="F13" s="395">
        <v>0.03</v>
      </c>
      <c r="G13" s="1249"/>
      <c r="H13" s="993"/>
      <c r="I13" s="1001"/>
      <c r="J13" s="993"/>
      <c r="K13" s="995"/>
      <c r="L13" s="993"/>
      <c r="M13" s="1306">
        <f>SUM(G13,I13,K13)</f>
        <v>0</v>
      </c>
      <c r="N13" s="1083"/>
    </row>
    <row r="14" spans="1:14" ht="27.75" customHeight="1" x14ac:dyDescent="0.25">
      <c r="A14" s="964"/>
      <c r="B14" s="1308"/>
      <c r="C14" s="955"/>
      <c r="D14" s="955"/>
      <c r="E14" s="405" t="s">
        <v>179</v>
      </c>
      <c r="F14" s="396">
        <v>0.03</v>
      </c>
      <c r="G14" s="1250"/>
      <c r="H14" s="993"/>
      <c r="I14" s="1002"/>
      <c r="J14" s="993"/>
      <c r="K14" s="996"/>
      <c r="L14" s="993"/>
      <c r="M14" s="1306"/>
      <c r="N14" s="1083"/>
    </row>
    <row r="15" spans="1:14" ht="24" customHeight="1" thickBot="1" x14ac:dyDescent="0.3">
      <c r="A15" s="960"/>
      <c r="B15" s="1308"/>
      <c r="C15" s="955"/>
      <c r="D15" s="955"/>
      <c r="E15" s="406" t="s">
        <v>180</v>
      </c>
      <c r="F15" s="399">
        <v>0.04</v>
      </c>
      <c r="G15" s="1250"/>
      <c r="H15" s="993"/>
      <c r="I15" s="1002"/>
      <c r="J15" s="993"/>
      <c r="K15" s="996"/>
      <c r="L15" s="993"/>
      <c r="M15" s="1307"/>
      <c r="N15" s="1248"/>
    </row>
    <row r="16" spans="1:14" ht="111" thickBot="1" x14ac:dyDescent="0.3">
      <c r="A16" s="342">
        <v>5</v>
      </c>
      <c r="B16" s="408" t="s">
        <v>350</v>
      </c>
      <c r="C16" s="385" t="s">
        <v>358</v>
      </c>
      <c r="D16" s="385" t="s">
        <v>359</v>
      </c>
      <c r="E16" s="405" t="s">
        <v>179</v>
      </c>
      <c r="F16" s="400">
        <v>0.1</v>
      </c>
      <c r="G16" s="197"/>
      <c r="H16" s="993"/>
      <c r="I16" s="198"/>
      <c r="J16" s="993"/>
      <c r="K16" s="199"/>
      <c r="L16" s="993"/>
      <c r="M16" s="387">
        <f>SUM(G16,I16,K16)</f>
        <v>0</v>
      </c>
      <c r="N16" s="236"/>
    </row>
    <row r="17" spans="1:14" ht="26.25" customHeight="1" x14ac:dyDescent="0.25">
      <c r="A17" s="963">
        <v>6</v>
      </c>
      <c r="B17" s="1308" t="s">
        <v>350</v>
      </c>
      <c r="C17" s="955" t="s">
        <v>360</v>
      </c>
      <c r="D17" s="955" t="s">
        <v>361</v>
      </c>
      <c r="E17" s="405" t="s">
        <v>178</v>
      </c>
      <c r="F17" s="395">
        <v>0.03</v>
      </c>
      <c r="G17" s="1249"/>
      <c r="H17" s="993"/>
      <c r="I17" s="1001"/>
      <c r="J17" s="993"/>
      <c r="K17" s="995"/>
      <c r="L17" s="993"/>
      <c r="M17" s="1306">
        <f>SUM(G17,I17,K17)</f>
        <v>0</v>
      </c>
      <c r="N17" s="1083"/>
    </row>
    <row r="18" spans="1:14" ht="25.5" customHeight="1" x14ac:dyDescent="0.25">
      <c r="A18" s="964"/>
      <c r="B18" s="1308"/>
      <c r="C18" s="955"/>
      <c r="D18" s="955"/>
      <c r="E18" s="405" t="s">
        <v>179</v>
      </c>
      <c r="F18" s="396">
        <v>0.03</v>
      </c>
      <c r="G18" s="1250"/>
      <c r="H18" s="993"/>
      <c r="I18" s="1002"/>
      <c r="J18" s="993"/>
      <c r="K18" s="996"/>
      <c r="L18" s="993"/>
      <c r="M18" s="1306"/>
      <c r="N18" s="1083"/>
    </row>
    <row r="19" spans="1:14" ht="16.5" thickBot="1" x14ac:dyDescent="0.3">
      <c r="A19" s="960"/>
      <c r="B19" s="1308"/>
      <c r="C19" s="955"/>
      <c r="D19" s="955"/>
      <c r="E19" s="406" t="s">
        <v>180</v>
      </c>
      <c r="F19" s="399">
        <v>0.04</v>
      </c>
      <c r="G19" s="1250"/>
      <c r="H19" s="993"/>
      <c r="I19" s="1002"/>
      <c r="J19" s="993"/>
      <c r="K19" s="996"/>
      <c r="L19" s="993"/>
      <c r="M19" s="1307"/>
      <c r="N19" s="1248"/>
    </row>
    <row r="20" spans="1:14" ht="28.5" customHeight="1" x14ac:dyDescent="0.25">
      <c r="A20" s="963">
        <v>7</v>
      </c>
      <c r="B20" s="1308" t="s">
        <v>350</v>
      </c>
      <c r="C20" s="955" t="s">
        <v>362</v>
      </c>
      <c r="D20" s="955" t="s">
        <v>363</v>
      </c>
      <c r="E20" s="405" t="s">
        <v>179</v>
      </c>
      <c r="F20" s="400">
        <v>0.05</v>
      </c>
      <c r="G20" s="1249"/>
      <c r="H20" s="993"/>
      <c r="I20" s="1001"/>
      <c r="J20" s="993"/>
      <c r="K20" s="995"/>
      <c r="L20" s="993"/>
      <c r="M20" s="1306">
        <f>SUM(G20,I20,K20)</f>
        <v>0</v>
      </c>
      <c r="N20" s="1083"/>
    </row>
    <row r="21" spans="1:14" ht="16.5" thickBot="1" x14ac:dyDescent="0.3">
      <c r="A21" s="964"/>
      <c r="B21" s="1308"/>
      <c r="C21" s="955"/>
      <c r="D21" s="955"/>
      <c r="E21" s="405" t="s">
        <v>180</v>
      </c>
      <c r="F21" s="398">
        <v>0.05</v>
      </c>
      <c r="G21" s="1250"/>
      <c r="H21" s="993"/>
      <c r="I21" s="1002"/>
      <c r="J21" s="993"/>
      <c r="K21" s="996"/>
      <c r="L21" s="993"/>
      <c r="M21" s="1306"/>
      <c r="N21" s="1083"/>
    </row>
    <row r="22" spans="1:14" ht="48" thickBot="1" x14ac:dyDescent="0.3">
      <c r="A22" s="342">
        <v>8</v>
      </c>
      <c r="B22" s="408" t="s">
        <v>350</v>
      </c>
      <c r="C22" s="385" t="s">
        <v>364</v>
      </c>
      <c r="D22" s="385" t="s">
        <v>365</v>
      </c>
      <c r="E22" s="405" t="s">
        <v>180</v>
      </c>
      <c r="F22" s="401">
        <v>0.1</v>
      </c>
      <c r="G22" s="197"/>
      <c r="H22" s="993"/>
      <c r="I22" s="198"/>
      <c r="J22" s="993"/>
      <c r="K22" s="199"/>
      <c r="L22" s="993"/>
      <c r="M22" s="387">
        <f>SUM(G22,I22,K22)</f>
        <v>0</v>
      </c>
      <c r="N22" s="236"/>
    </row>
    <row r="23" spans="1:14" ht="111" thickBot="1" x14ac:dyDescent="0.3">
      <c r="A23" s="342">
        <v>9</v>
      </c>
      <c r="B23" s="408" t="s">
        <v>350</v>
      </c>
      <c r="C23" s="385" t="s">
        <v>366</v>
      </c>
      <c r="D23" s="385" t="s">
        <v>367</v>
      </c>
      <c r="E23" s="405" t="s">
        <v>179</v>
      </c>
      <c r="F23" s="397">
        <v>0.1</v>
      </c>
      <c r="G23" s="197">
        <v>0</v>
      </c>
      <c r="H23" s="993"/>
      <c r="I23" s="198">
        <v>0</v>
      </c>
      <c r="J23" s="993"/>
      <c r="K23" s="199">
        <v>0</v>
      </c>
      <c r="L23" s="993"/>
      <c r="M23" s="387">
        <f>SUM(G23,I23,K23)</f>
        <v>0</v>
      </c>
      <c r="N23" s="236"/>
    </row>
    <row r="24" spans="1:14" ht="36" customHeight="1" x14ac:dyDescent="0.25">
      <c r="A24" s="963">
        <v>10</v>
      </c>
      <c r="B24" s="1308" t="s">
        <v>350</v>
      </c>
      <c r="C24" s="955" t="s">
        <v>368</v>
      </c>
      <c r="D24" s="955" t="s">
        <v>369</v>
      </c>
      <c r="E24" s="405" t="s">
        <v>178</v>
      </c>
      <c r="F24" s="395">
        <v>0.03</v>
      </c>
      <c r="G24" s="1249"/>
      <c r="H24" s="993"/>
      <c r="I24" s="1001"/>
      <c r="J24" s="993"/>
      <c r="K24" s="995"/>
      <c r="L24" s="993"/>
      <c r="M24" s="1306">
        <f>SUM(G24,I24,K24)</f>
        <v>0</v>
      </c>
      <c r="N24" s="1083"/>
    </row>
    <row r="25" spans="1:14" ht="27.75" customHeight="1" x14ac:dyDescent="0.25">
      <c r="A25" s="964"/>
      <c r="B25" s="1308"/>
      <c r="C25" s="955"/>
      <c r="D25" s="955"/>
      <c r="E25" s="405" t="s">
        <v>179</v>
      </c>
      <c r="F25" s="396">
        <v>0.03</v>
      </c>
      <c r="G25" s="1250"/>
      <c r="H25" s="993"/>
      <c r="I25" s="1002"/>
      <c r="J25" s="993"/>
      <c r="K25" s="996"/>
      <c r="L25" s="993"/>
      <c r="M25" s="1306"/>
      <c r="N25" s="1083"/>
    </row>
    <row r="26" spans="1:14" ht="16.5" thickBot="1" x14ac:dyDescent="0.3">
      <c r="A26" s="960"/>
      <c r="B26" s="1309"/>
      <c r="C26" s="956"/>
      <c r="D26" s="956"/>
      <c r="E26" s="407" t="s">
        <v>180</v>
      </c>
      <c r="F26" s="402">
        <v>0.04</v>
      </c>
      <c r="G26" s="1250"/>
      <c r="H26" s="993"/>
      <c r="I26" s="1002"/>
      <c r="J26" s="993"/>
      <c r="K26" s="996"/>
      <c r="L26" s="993"/>
      <c r="M26" s="1307"/>
      <c r="N26" s="1248"/>
    </row>
    <row r="27" spans="1:14" ht="16.5" thickBot="1" x14ac:dyDescent="0.3">
      <c r="C27" s="960" t="s">
        <v>187</v>
      </c>
      <c r="D27" s="961"/>
      <c r="E27" s="1294"/>
      <c r="F27" s="169">
        <f>SUM(F6:F26)</f>
        <v>1.0000000000000002</v>
      </c>
      <c r="G27" s="170">
        <f>SUM(G6:G26)</f>
        <v>0</v>
      </c>
      <c r="H27" s="994"/>
      <c r="I27" s="171">
        <f>SUM(I6:I26,G27)</f>
        <v>0</v>
      </c>
      <c r="J27" s="994"/>
      <c r="K27" s="172">
        <f>SUM(K6:K26,I27)</f>
        <v>0</v>
      </c>
      <c r="L27" s="994"/>
      <c r="M27" s="182"/>
      <c r="N27" s="9"/>
    </row>
    <row r="28" spans="1:14" ht="15.75" x14ac:dyDescent="0.25">
      <c r="C28" s="175"/>
      <c r="D28" s="175"/>
      <c r="E28" s="176"/>
      <c r="F28" s="177"/>
      <c r="G28" s="184"/>
      <c r="H28" s="179"/>
      <c r="I28" s="185"/>
      <c r="J28" s="176"/>
      <c r="K28" s="185"/>
      <c r="L28" s="181"/>
      <c r="M28" s="182"/>
      <c r="N28" s="9"/>
    </row>
  </sheetData>
  <mergeCells count="73">
    <mergeCell ref="A1:C3"/>
    <mergeCell ref="D1:L1"/>
    <mergeCell ref="M1:M2"/>
    <mergeCell ref="N1:N2"/>
    <mergeCell ref="D2:L2"/>
    <mergeCell ref="D3:L3"/>
    <mergeCell ref="C8:C9"/>
    <mergeCell ref="D8:D9"/>
    <mergeCell ref="G8:G9"/>
    <mergeCell ref="I8:I9"/>
    <mergeCell ref="A6:A7"/>
    <mergeCell ref="C6:C7"/>
    <mergeCell ref="D6:D7"/>
    <mergeCell ref="G6:G7"/>
    <mergeCell ref="H6:H27"/>
    <mergeCell ref="I6:I7"/>
    <mergeCell ref="A17:A19"/>
    <mergeCell ref="C17:C19"/>
    <mergeCell ref="D17:D19"/>
    <mergeCell ref="G17:G19"/>
    <mergeCell ref="B6:B7"/>
    <mergeCell ref="B8:B9"/>
    <mergeCell ref="K8:K9"/>
    <mergeCell ref="M8:M9"/>
    <mergeCell ref="N8:N9"/>
    <mergeCell ref="A10:A12"/>
    <mergeCell ref="C10:C12"/>
    <mergeCell ref="D10:D12"/>
    <mergeCell ref="G10:G12"/>
    <mergeCell ref="I10:I12"/>
    <mergeCell ref="K10:K12"/>
    <mergeCell ref="M10:M12"/>
    <mergeCell ref="J6:J27"/>
    <mergeCell ref="K6:K7"/>
    <mergeCell ref="L6:L27"/>
    <mergeCell ref="M6:M7"/>
    <mergeCell ref="N6:N7"/>
    <mergeCell ref="A8:A9"/>
    <mergeCell ref="N10:N12"/>
    <mergeCell ref="A13:A15"/>
    <mergeCell ref="C13:C15"/>
    <mergeCell ref="D13:D15"/>
    <mergeCell ref="G13:G15"/>
    <mergeCell ref="I13:I15"/>
    <mergeCell ref="K13:K15"/>
    <mergeCell ref="M13:M15"/>
    <mergeCell ref="N13:N15"/>
    <mergeCell ref="B10:B12"/>
    <mergeCell ref="B13:B15"/>
    <mergeCell ref="I17:I19"/>
    <mergeCell ref="K17:K19"/>
    <mergeCell ref="M17:M19"/>
    <mergeCell ref="N17:N19"/>
    <mergeCell ref="A20:A21"/>
    <mergeCell ref="C20:C21"/>
    <mergeCell ref="D20:D21"/>
    <mergeCell ref="G20:G21"/>
    <mergeCell ref="I20:I21"/>
    <mergeCell ref="K20:K21"/>
    <mergeCell ref="B17:B19"/>
    <mergeCell ref="B20:B21"/>
    <mergeCell ref="C27:E27"/>
    <mergeCell ref="M20:M21"/>
    <mergeCell ref="N20:N21"/>
    <mergeCell ref="A24:A26"/>
    <mergeCell ref="C24:C26"/>
    <mergeCell ref="D24:D26"/>
    <mergeCell ref="G24:G26"/>
    <mergeCell ref="I24:I26"/>
    <mergeCell ref="K24:K26"/>
    <mergeCell ref="M24:M26"/>
    <mergeCell ref="N24:N26"/>
    <mergeCell ref="B24:B2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5" tint="-0.249977111117893"/>
  </sheetPr>
  <dimension ref="A1:K57"/>
  <sheetViews>
    <sheetView workbookViewId="0">
      <selection activeCell="B8" sqref="B8"/>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370</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206" t="s">
        <v>168</v>
      </c>
      <c r="I3" s="207">
        <v>1</v>
      </c>
      <c r="J3" s="208"/>
      <c r="K3" s="209"/>
    </row>
    <row r="4" spans="1:11" ht="17.25" thickBot="1" x14ac:dyDescent="0.35">
      <c r="A4" s="210"/>
      <c r="B4" s="210"/>
      <c r="C4" s="211"/>
      <c r="D4" s="210"/>
      <c r="E4" s="210"/>
      <c r="F4" s="210"/>
      <c r="G4" s="210"/>
      <c r="H4" s="210"/>
      <c r="I4" s="210"/>
      <c r="J4" s="210"/>
    </row>
    <row r="5" spans="1:11" ht="17.25" thickBot="1" x14ac:dyDescent="0.35">
      <c r="A5" s="140" t="s">
        <v>64</v>
      </c>
      <c r="B5" s="212" t="s">
        <v>65</v>
      </c>
      <c r="C5" s="212" t="s">
        <v>66</v>
      </c>
      <c r="D5" s="213"/>
      <c r="E5" s="214" t="s">
        <v>190</v>
      </c>
      <c r="F5" s="1031" t="s">
        <v>348</v>
      </c>
      <c r="G5" s="1032"/>
      <c r="H5" s="1032"/>
      <c r="I5" s="1033"/>
      <c r="J5" s="213"/>
    </row>
    <row r="6" spans="1:11" ht="17.25" thickBot="1" x14ac:dyDescent="0.35">
      <c r="A6" s="215" t="s">
        <v>192</v>
      </c>
      <c r="B6" s="216">
        <f>SUM('PLAN ESTRATEGICO TH'!G6:G26)</f>
        <v>0</v>
      </c>
      <c r="C6" s="217">
        <v>0.17</v>
      </c>
      <c r="D6" s="213"/>
      <c r="E6" s="218" t="s">
        <v>193</v>
      </c>
      <c r="F6" s="1034" t="s">
        <v>194</v>
      </c>
      <c r="G6" s="1035"/>
      <c r="H6" s="1035"/>
      <c r="I6" s="1036"/>
      <c r="J6" s="213"/>
    </row>
    <row r="7" spans="1:11" ht="17.25" thickBot="1" x14ac:dyDescent="0.35">
      <c r="A7" s="219" t="s">
        <v>195</v>
      </c>
      <c r="B7" s="220">
        <f>SUM('PLAN ESTRATEGICO TH'!I6:I26)</f>
        <v>0</v>
      </c>
      <c r="C7" s="221">
        <v>0.47</v>
      </c>
      <c r="D7" s="213"/>
      <c r="E7" s="1037" t="s">
        <v>196</v>
      </c>
      <c r="F7" s="1158" t="s">
        <v>371</v>
      </c>
      <c r="G7" s="1228"/>
      <c r="H7" s="1228"/>
      <c r="I7" s="1229"/>
      <c r="J7" s="213"/>
    </row>
    <row r="8" spans="1:11" ht="17.25" thickBot="1" x14ac:dyDescent="0.35">
      <c r="A8" s="222" t="s">
        <v>198</v>
      </c>
      <c r="B8" s="223">
        <f>SUM('PLAN ESTRATEGICO TH'!K6:K26)</f>
        <v>0</v>
      </c>
      <c r="C8" s="224">
        <v>0.36</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39" priority="1" operator="containsText" text="CUMPLIMIENTO">
      <formula>NOT(ISERROR(SEARCH("CUMPLIMIENTO",D5)))</formula>
    </cfRule>
    <cfRule type="containsText" dxfId="38" priority="2" operator="containsText" text="OBSERVACION">
      <formula>NOT(ISERROR(SEARCH("OBSERVACION",D5)))</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zoomScale="70" zoomScaleNormal="70" workbookViewId="0">
      <selection activeCell="B6" sqref="B6"/>
    </sheetView>
  </sheetViews>
  <sheetFormatPr baseColWidth="10" defaultRowHeight="16.5" x14ac:dyDescent="0.3"/>
  <cols>
    <col min="1" max="1" width="6.7109375" style="210" customWidth="1"/>
    <col min="2" max="2" width="17.42578125" style="210" bestFit="1" customWidth="1"/>
    <col min="3" max="3" width="27.5703125" style="210" customWidth="1"/>
    <col min="4" max="4" width="22.7109375" style="210" customWidth="1"/>
    <col min="5" max="5" width="11.42578125" style="210"/>
    <col min="6" max="6" width="13" style="210" bestFit="1" customWidth="1"/>
    <col min="7" max="7" width="11.42578125" style="210"/>
    <col min="8" max="8" width="14.85546875" style="210" bestFit="1" customWidth="1"/>
    <col min="9" max="9" width="11.42578125" style="210"/>
    <col min="10" max="10" width="14.85546875" style="210" bestFit="1" customWidth="1"/>
    <col min="11" max="11" width="10.42578125" style="210" customWidth="1"/>
    <col min="12" max="12" width="14.42578125" style="210" bestFit="1" customWidth="1"/>
    <col min="13" max="13" width="11.42578125" style="210"/>
    <col min="14" max="14" width="21.85546875" style="210" customWidth="1"/>
    <col min="15" max="16384" width="11.42578125" style="210"/>
  </cols>
  <sheetData>
    <row r="1" spans="1:14" ht="25.5" x14ac:dyDescent="0.3">
      <c r="A1" s="973"/>
      <c r="B1" s="974"/>
      <c r="C1" s="975"/>
      <c r="D1" s="982" t="s">
        <v>452</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279</v>
      </c>
      <c r="E3" s="971"/>
      <c r="F3" s="971"/>
      <c r="G3" s="971"/>
      <c r="H3" s="971"/>
      <c r="I3" s="971"/>
      <c r="J3" s="971"/>
      <c r="K3" s="971"/>
      <c r="L3" s="971"/>
      <c r="M3" s="374" t="s">
        <v>168</v>
      </c>
      <c r="N3" s="375">
        <v>1</v>
      </c>
    </row>
    <row r="4" spans="1:14" ht="17.25" thickBot="1" x14ac:dyDescent="0.35">
      <c r="A4" s="143"/>
      <c r="B4" s="143"/>
      <c r="C4" s="144"/>
      <c r="D4" s="144"/>
      <c r="E4" s="145"/>
      <c r="F4" s="146"/>
      <c r="G4" s="147"/>
      <c r="H4" s="148"/>
      <c r="I4" s="149"/>
      <c r="J4" s="145"/>
      <c r="K4" s="149"/>
      <c r="L4" s="150"/>
      <c r="M4" s="149"/>
      <c r="N4" s="143"/>
    </row>
    <row r="5" spans="1:14" ht="48" thickBot="1" x14ac:dyDescent="0.35">
      <c r="A5" s="373" t="s">
        <v>169</v>
      </c>
      <c r="B5" s="204" t="s">
        <v>64</v>
      </c>
      <c r="C5" s="204" t="s">
        <v>6</v>
      </c>
      <c r="D5" s="205" t="s">
        <v>141</v>
      </c>
      <c r="E5" s="341" t="s">
        <v>170</v>
      </c>
      <c r="F5" s="436" t="s">
        <v>171</v>
      </c>
      <c r="G5" s="156" t="s">
        <v>57</v>
      </c>
      <c r="H5" s="157" t="s">
        <v>9</v>
      </c>
      <c r="I5" s="158" t="s">
        <v>172</v>
      </c>
      <c r="J5" s="159" t="s">
        <v>173</v>
      </c>
      <c r="K5" s="437" t="s">
        <v>59</v>
      </c>
      <c r="L5" s="153" t="s">
        <v>174</v>
      </c>
      <c r="M5" s="333" t="s">
        <v>142</v>
      </c>
      <c r="N5" s="230" t="s">
        <v>175</v>
      </c>
    </row>
    <row r="6" spans="1:14" ht="31.5" x14ac:dyDescent="0.3">
      <c r="A6" s="438">
        <v>1</v>
      </c>
      <c r="B6" s="439" t="s">
        <v>350</v>
      </c>
      <c r="C6" s="440" t="s">
        <v>453</v>
      </c>
      <c r="D6" s="441" t="s">
        <v>454</v>
      </c>
      <c r="E6" s="483" t="s">
        <v>178</v>
      </c>
      <c r="F6" s="442">
        <v>3.6999999999999998E-2</v>
      </c>
      <c r="G6" s="395">
        <v>0</v>
      </c>
      <c r="H6" s="1311">
        <v>43951</v>
      </c>
      <c r="I6" s="443">
        <v>0</v>
      </c>
      <c r="J6" s="1311">
        <v>44073</v>
      </c>
      <c r="K6" s="444">
        <v>0</v>
      </c>
      <c r="L6" s="1311">
        <v>44185</v>
      </c>
      <c r="M6" s="445">
        <f>G6+I6+K6</f>
        <v>0</v>
      </c>
      <c r="N6" s="446"/>
    </row>
    <row r="7" spans="1:14" ht="63" x14ac:dyDescent="0.3">
      <c r="A7" s="447">
        <v>2</v>
      </c>
      <c r="B7" s="408" t="s">
        <v>350</v>
      </c>
      <c r="C7" s="448" t="s">
        <v>455</v>
      </c>
      <c r="D7" s="449" t="s">
        <v>353</v>
      </c>
      <c r="E7" s="484" t="s">
        <v>178</v>
      </c>
      <c r="F7" s="450">
        <v>3.6999999999999998E-2</v>
      </c>
      <c r="G7" s="395">
        <v>0</v>
      </c>
      <c r="H7" s="1312"/>
      <c r="I7" s="386">
        <v>0</v>
      </c>
      <c r="J7" s="1312"/>
      <c r="K7" s="165">
        <v>0</v>
      </c>
      <c r="L7" s="1312"/>
      <c r="M7" s="451">
        <f t="shared" ref="M7:M32" si="0">G7+I7+K7</f>
        <v>0</v>
      </c>
      <c r="N7" s="279"/>
    </row>
    <row r="8" spans="1:14" ht="63" x14ac:dyDescent="0.3">
      <c r="A8" s="447">
        <v>3</v>
      </c>
      <c r="B8" s="408" t="s">
        <v>350</v>
      </c>
      <c r="C8" s="448" t="s">
        <v>456</v>
      </c>
      <c r="D8" s="449" t="s">
        <v>353</v>
      </c>
      <c r="E8" s="484" t="s">
        <v>179</v>
      </c>
      <c r="F8" s="164">
        <v>3.6999999999999998E-2</v>
      </c>
      <c r="G8" s="395">
        <v>0</v>
      </c>
      <c r="H8" s="1312"/>
      <c r="I8" s="386">
        <v>0</v>
      </c>
      <c r="J8" s="1312"/>
      <c r="K8" s="165">
        <v>0</v>
      </c>
      <c r="L8" s="1312"/>
      <c r="M8" s="451">
        <f t="shared" si="0"/>
        <v>0</v>
      </c>
      <c r="N8" s="279"/>
    </row>
    <row r="9" spans="1:14" ht="63" x14ac:dyDescent="0.3">
      <c r="A9" s="447">
        <v>4</v>
      </c>
      <c r="B9" s="408" t="s">
        <v>350</v>
      </c>
      <c r="C9" s="448" t="s">
        <v>457</v>
      </c>
      <c r="D9" s="449" t="s">
        <v>353</v>
      </c>
      <c r="E9" s="484" t="s">
        <v>178</v>
      </c>
      <c r="F9" s="450">
        <v>3.6999999999999998E-2</v>
      </c>
      <c r="G9" s="395">
        <v>0</v>
      </c>
      <c r="H9" s="1312"/>
      <c r="I9" s="386">
        <v>0</v>
      </c>
      <c r="J9" s="1312"/>
      <c r="K9" s="165">
        <v>0</v>
      </c>
      <c r="L9" s="1312"/>
      <c r="M9" s="451">
        <f t="shared" si="0"/>
        <v>0</v>
      </c>
      <c r="N9" s="279"/>
    </row>
    <row r="10" spans="1:14" ht="63" x14ac:dyDescent="0.3">
      <c r="A10" s="447">
        <v>5</v>
      </c>
      <c r="B10" s="408" t="s">
        <v>350</v>
      </c>
      <c r="C10" s="385" t="s">
        <v>458</v>
      </c>
      <c r="D10" s="449" t="s">
        <v>353</v>
      </c>
      <c r="E10" s="484" t="s">
        <v>178</v>
      </c>
      <c r="F10" s="450">
        <v>3.6999999999999998E-2</v>
      </c>
      <c r="G10" s="395">
        <v>0</v>
      </c>
      <c r="H10" s="1312"/>
      <c r="I10" s="386">
        <v>0</v>
      </c>
      <c r="J10" s="1312"/>
      <c r="K10" s="165">
        <v>0</v>
      </c>
      <c r="L10" s="1312"/>
      <c r="M10" s="451">
        <f t="shared" si="0"/>
        <v>0</v>
      </c>
      <c r="N10" s="279"/>
    </row>
    <row r="11" spans="1:14" ht="63" x14ac:dyDescent="0.3">
      <c r="A11" s="447">
        <v>6</v>
      </c>
      <c r="B11" s="408" t="s">
        <v>350</v>
      </c>
      <c r="C11" s="385" t="s">
        <v>459</v>
      </c>
      <c r="D11" s="449" t="s">
        <v>353</v>
      </c>
      <c r="E11" s="484" t="s">
        <v>179</v>
      </c>
      <c r="F11" s="164">
        <v>3.6999999999999998E-2</v>
      </c>
      <c r="G11" s="395">
        <v>0</v>
      </c>
      <c r="H11" s="1312"/>
      <c r="I11" s="386">
        <v>0</v>
      </c>
      <c r="J11" s="1312"/>
      <c r="K11" s="165">
        <v>0</v>
      </c>
      <c r="L11" s="1312"/>
      <c r="M11" s="451">
        <f t="shared" si="0"/>
        <v>0</v>
      </c>
      <c r="N11" s="279"/>
    </row>
    <row r="12" spans="1:14" ht="63" x14ac:dyDescent="0.3">
      <c r="A12" s="447">
        <v>7</v>
      </c>
      <c r="B12" s="408" t="s">
        <v>350</v>
      </c>
      <c r="C12" s="385" t="s">
        <v>460</v>
      </c>
      <c r="D12" s="449" t="s">
        <v>353</v>
      </c>
      <c r="E12" s="484" t="s">
        <v>179</v>
      </c>
      <c r="F12" s="164">
        <v>3.6999999999999998E-2</v>
      </c>
      <c r="G12" s="395">
        <v>0</v>
      </c>
      <c r="H12" s="1312"/>
      <c r="I12" s="386">
        <v>0</v>
      </c>
      <c r="J12" s="1312"/>
      <c r="K12" s="165">
        <v>0</v>
      </c>
      <c r="L12" s="1312"/>
      <c r="M12" s="451">
        <f t="shared" si="0"/>
        <v>0</v>
      </c>
      <c r="N12" s="279"/>
    </row>
    <row r="13" spans="1:14" ht="94.5" x14ac:dyDescent="0.3">
      <c r="A13" s="447">
        <v>8</v>
      </c>
      <c r="B13" s="408" t="s">
        <v>350</v>
      </c>
      <c r="C13" s="385" t="s">
        <v>461</v>
      </c>
      <c r="D13" s="449" t="s">
        <v>353</v>
      </c>
      <c r="E13" s="484" t="s">
        <v>179</v>
      </c>
      <c r="F13" s="164">
        <v>3.6999999999999998E-2</v>
      </c>
      <c r="G13" s="395">
        <v>0</v>
      </c>
      <c r="H13" s="1312"/>
      <c r="I13" s="386">
        <v>0</v>
      </c>
      <c r="J13" s="1312"/>
      <c r="K13" s="165">
        <v>0</v>
      </c>
      <c r="L13" s="1312"/>
      <c r="M13" s="451">
        <f t="shared" si="0"/>
        <v>0</v>
      </c>
      <c r="N13" s="279"/>
    </row>
    <row r="14" spans="1:14" ht="78.75" x14ac:dyDescent="0.3">
      <c r="A14" s="447">
        <v>9</v>
      </c>
      <c r="B14" s="408" t="s">
        <v>350</v>
      </c>
      <c r="C14" s="385" t="s">
        <v>462</v>
      </c>
      <c r="D14" s="449" t="s">
        <v>353</v>
      </c>
      <c r="E14" s="484" t="s">
        <v>179</v>
      </c>
      <c r="F14" s="164">
        <v>3.6999999999999998E-2</v>
      </c>
      <c r="G14" s="395">
        <v>0</v>
      </c>
      <c r="H14" s="1312"/>
      <c r="I14" s="386">
        <v>0</v>
      </c>
      <c r="J14" s="1312"/>
      <c r="K14" s="165">
        <v>0</v>
      </c>
      <c r="L14" s="1312"/>
      <c r="M14" s="451">
        <f t="shared" si="0"/>
        <v>0</v>
      </c>
      <c r="N14" s="279"/>
    </row>
    <row r="15" spans="1:14" ht="78.75" x14ac:dyDescent="0.3">
      <c r="A15" s="447">
        <v>10</v>
      </c>
      <c r="B15" s="408" t="s">
        <v>350</v>
      </c>
      <c r="C15" s="385" t="s">
        <v>463</v>
      </c>
      <c r="D15" s="449" t="s">
        <v>353</v>
      </c>
      <c r="E15" s="484" t="s">
        <v>179</v>
      </c>
      <c r="F15" s="164">
        <v>3.6999999999999998E-2</v>
      </c>
      <c r="G15" s="395">
        <v>0</v>
      </c>
      <c r="H15" s="1312"/>
      <c r="I15" s="386">
        <v>0</v>
      </c>
      <c r="J15" s="1312"/>
      <c r="K15" s="165">
        <v>0</v>
      </c>
      <c r="L15" s="1312"/>
      <c r="M15" s="451">
        <f t="shared" si="0"/>
        <v>0</v>
      </c>
      <c r="N15" s="279"/>
    </row>
    <row r="16" spans="1:14" ht="63" x14ac:dyDescent="0.3">
      <c r="A16" s="447">
        <v>11</v>
      </c>
      <c r="B16" s="408" t="s">
        <v>350</v>
      </c>
      <c r="C16" s="452" t="s">
        <v>464</v>
      </c>
      <c r="D16" s="449" t="s">
        <v>353</v>
      </c>
      <c r="E16" s="484" t="s">
        <v>179</v>
      </c>
      <c r="F16" s="164">
        <v>3.6999999999999998E-2</v>
      </c>
      <c r="G16" s="395">
        <v>0</v>
      </c>
      <c r="H16" s="1312"/>
      <c r="I16" s="386">
        <v>0</v>
      </c>
      <c r="J16" s="1312"/>
      <c r="K16" s="165">
        <v>0</v>
      </c>
      <c r="L16" s="1312"/>
      <c r="M16" s="451">
        <f t="shared" si="0"/>
        <v>0</v>
      </c>
      <c r="N16" s="279"/>
    </row>
    <row r="17" spans="1:14" ht="78.75" x14ac:dyDescent="0.3">
      <c r="A17" s="447">
        <v>12</v>
      </c>
      <c r="B17" s="408" t="s">
        <v>350</v>
      </c>
      <c r="C17" s="448" t="s">
        <v>465</v>
      </c>
      <c r="D17" s="449" t="s">
        <v>353</v>
      </c>
      <c r="E17" s="484" t="s">
        <v>179</v>
      </c>
      <c r="F17" s="164">
        <v>3.6999999999999998E-2</v>
      </c>
      <c r="G17" s="395">
        <v>0</v>
      </c>
      <c r="H17" s="1312"/>
      <c r="I17" s="386">
        <v>0</v>
      </c>
      <c r="J17" s="1312"/>
      <c r="K17" s="165">
        <v>0</v>
      </c>
      <c r="L17" s="1312"/>
      <c r="M17" s="451">
        <f t="shared" si="0"/>
        <v>0</v>
      </c>
      <c r="N17" s="279"/>
    </row>
    <row r="18" spans="1:14" ht="78.75" x14ac:dyDescent="0.3">
      <c r="A18" s="447">
        <v>13</v>
      </c>
      <c r="B18" s="408" t="s">
        <v>350</v>
      </c>
      <c r="C18" s="448" t="s">
        <v>466</v>
      </c>
      <c r="D18" s="449" t="s">
        <v>353</v>
      </c>
      <c r="E18" s="484" t="s">
        <v>179</v>
      </c>
      <c r="F18" s="164">
        <v>3.6999999999999998E-2</v>
      </c>
      <c r="G18" s="395">
        <v>0</v>
      </c>
      <c r="H18" s="1312"/>
      <c r="I18" s="386">
        <v>0</v>
      </c>
      <c r="J18" s="1312"/>
      <c r="K18" s="165">
        <v>0</v>
      </c>
      <c r="L18" s="1312"/>
      <c r="M18" s="451">
        <f t="shared" si="0"/>
        <v>0</v>
      </c>
      <c r="N18" s="279"/>
    </row>
    <row r="19" spans="1:14" ht="78.75" x14ac:dyDescent="0.3">
      <c r="A19" s="447">
        <v>14</v>
      </c>
      <c r="B19" s="408" t="s">
        <v>350</v>
      </c>
      <c r="C19" s="448" t="s">
        <v>467</v>
      </c>
      <c r="D19" s="449" t="s">
        <v>353</v>
      </c>
      <c r="E19" s="484" t="s">
        <v>180</v>
      </c>
      <c r="F19" s="165">
        <v>3.6999999999999998E-2</v>
      </c>
      <c r="G19" s="395">
        <v>0</v>
      </c>
      <c r="H19" s="1312"/>
      <c r="I19" s="386">
        <v>0</v>
      </c>
      <c r="J19" s="1312"/>
      <c r="K19" s="165">
        <v>0</v>
      </c>
      <c r="L19" s="1312"/>
      <c r="M19" s="451">
        <f t="shared" si="0"/>
        <v>0</v>
      </c>
      <c r="N19" s="279"/>
    </row>
    <row r="20" spans="1:14" ht="63" x14ac:dyDescent="0.3">
      <c r="A20" s="447">
        <v>15</v>
      </c>
      <c r="B20" s="408" t="s">
        <v>350</v>
      </c>
      <c r="C20" s="448" t="s">
        <v>468</v>
      </c>
      <c r="D20" s="449" t="s">
        <v>353</v>
      </c>
      <c r="E20" s="484" t="s">
        <v>180</v>
      </c>
      <c r="F20" s="165">
        <v>3.6999999999999998E-2</v>
      </c>
      <c r="G20" s="395">
        <v>0</v>
      </c>
      <c r="H20" s="1312"/>
      <c r="I20" s="386">
        <v>0</v>
      </c>
      <c r="J20" s="1312"/>
      <c r="K20" s="165">
        <v>0</v>
      </c>
      <c r="L20" s="1312"/>
      <c r="M20" s="451">
        <f t="shared" si="0"/>
        <v>0</v>
      </c>
      <c r="N20" s="279"/>
    </row>
    <row r="21" spans="1:14" ht="78.75" x14ac:dyDescent="0.3">
      <c r="A21" s="447">
        <v>16</v>
      </c>
      <c r="B21" s="408" t="s">
        <v>350</v>
      </c>
      <c r="C21" s="453" t="s">
        <v>469</v>
      </c>
      <c r="D21" s="449" t="s">
        <v>353</v>
      </c>
      <c r="E21" s="484" t="s">
        <v>180</v>
      </c>
      <c r="F21" s="165">
        <v>3.6999999999999998E-2</v>
      </c>
      <c r="G21" s="395">
        <v>0</v>
      </c>
      <c r="H21" s="1312"/>
      <c r="I21" s="386">
        <v>0</v>
      </c>
      <c r="J21" s="1312"/>
      <c r="K21" s="165">
        <v>0</v>
      </c>
      <c r="L21" s="1312"/>
      <c r="M21" s="451">
        <f t="shared" si="0"/>
        <v>0</v>
      </c>
      <c r="N21" s="279"/>
    </row>
    <row r="22" spans="1:14" ht="63" x14ac:dyDescent="0.3">
      <c r="A22" s="447">
        <v>17</v>
      </c>
      <c r="B22" s="408" t="s">
        <v>350</v>
      </c>
      <c r="C22" s="448" t="s">
        <v>470</v>
      </c>
      <c r="D22" s="449" t="s">
        <v>353</v>
      </c>
      <c r="E22" s="484" t="s">
        <v>180</v>
      </c>
      <c r="F22" s="165">
        <v>3.6999999999999998E-2</v>
      </c>
      <c r="G22" s="395">
        <v>0</v>
      </c>
      <c r="H22" s="1312"/>
      <c r="I22" s="386">
        <v>0</v>
      </c>
      <c r="J22" s="1312"/>
      <c r="K22" s="165">
        <v>0</v>
      </c>
      <c r="L22" s="1312"/>
      <c r="M22" s="451">
        <f t="shared" si="0"/>
        <v>0</v>
      </c>
      <c r="N22" s="279"/>
    </row>
    <row r="23" spans="1:14" ht="94.5" x14ac:dyDescent="0.3">
      <c r="A23" s="447">
        <v>18</v>
      </c>
      <c r="B23" s="408" t="s">
        <v>350</v>
      </c>
      <c r="C23" s="448" t="s">
        <v>471</v>
      </c>
      <c r="D23" s="449" t="s">
        <v>353</v>
      </c>
      <c r="E23" s="484" t="s">
        <v>180</v>
      </c>
      <c r="F23" s="165">
        <v>3.6999999999999998E-2</v>
      </c>
      <c r="G23" s="395">
        <v>0</v>
      </c>
      <c r="H23" s="1312"/>
      <c r="I23" s="386">
        <v>0</v>
      </c>
      <c r="J23" s="1312"/>
      <c r="K23" s="165">
        <v>0</v>
      </c>
      <c r="L23" s="1312"/>
      <c r="M23" s="451">
        <f t="shared" si="0"/>
        <v>0</v>
      </c>
      <c r="N23" s="279"/>
    </row>
    <row r="24" spans="1:14" ht="78.75" x14ac:dyDescent="0.3">
      <c r="A24" s="447">
        <v>19</v>
      </c>
      <c r="B24" s="408" t="s">
        <v>350</v>
      </c>
      <c r="C24" s="448" t="s">
        <v>472</v>
      </c>
      <c r="D24" s="449" t="s">
        <v>353</v>
      </c>
      <c r="E24" s="484" t="s">
        <v>180</v>
      </c>
      <c r="F24" s="165">
        <v>3.6999999999999998E-2</v>
      </c>
      <c r="G24" s="395">
        <v>0</v>
      </c>
      <c r="H24" s="1312"/>
      <c r="I24" s="386">
        <v>0</v>
      </c>
      <c r="J24" s="1312"/>
      <c r="K24" s="165">
        <v>0</v>
      </c>
      <c r="L24" s="1312"/>
      <c r="M24" s="451">
        <f t="shared" si="0"/>
        <v>0</v>
      </c>
      <c r="N24" s="279"/>
    </row>
    <row r="25" spans="1:14" ht="94.5" x14ac:dyDescent="0.3">
      <c r="A25" s="447">
        <v>20</v>
      </c>
      <c r="B25" s="408" t="s">
        <v>350</v>
      </c>
      <c r="C25" s="448" t="s">
        <v>473</v>
      </c>
      <c r="D25" s="449" t="s">
        <v>353</v>
      </c>
      <c r="E25" s="484" t="s">
        <v>179</v>
      </c>
      <c r="F25" s="164">
        <v>3.6999999999999998E-2</v>
      </c>
      <c r="G25" s="395">
        <v>0</v>
      </c>
      <c r="H25" s="1312"/>
      <c r="I25" s="386">
        <v>0</v>
      </c>
      <c r="J25" s="1312"/>
      <c r="K25" s="165">
        <v>0</v>
      </c>
      <c r="L25" s="1312"/>
      <c r="M25" s="451">
        <f t="shared" si="0"/>
        <v>0</v>
      </c>
      <c r="N25" s="279"/>
    </row>
    <row r="26" spans="1:14" ht="63" x14ac:dyDescent="0.3">
      <c r="A26" s="447">
        <v>21</v>
      </c>
      <c r="B26" s="408" t="s">
        <v>350</v>
      </c>
      <c r="C26" s="454" t="s">
        <v>474</v>
      </c>
      <c r="D26" s="449" t="s">
        <v>353</v>
      </c>
      <c r="E26" s="484" t="s">
        <v>179</v>
      </c>
      <c r="F26" s="164">
        <v>3.6999999999999998E-2</v>
      </c>
      <c r="G26" s="395">
        <v>0</v>
      </c>
      <c r="H26" s="1312"/>
      <c r="I26" s="386">
        <v>0</v>
      </c>
      <c r="J26" s="1312"/>
      <c r="K26" s="165">
        <v>0</v>
      </c>
      <c r="L26" s="1312"/>
      <c r="M26" s="451">
        <f t="shared" si="0"/>
        <v>0</v>
      </c>
      <c r="N26" s="279"/>
    </row>
    <row r="27" spans="1:14" ht="63" x14ac:dyDescent="0.3">
      <c r="A27" s="447">
        <v>22</v>
      </c>
      <c r="B27" s="408" t="s">
        <v>350</v>
      </c>
      <c r="C27" s="454" t="s">
        <v>475</v>
      </c>
      <c r="D27" s="449" t="s">
        <v>353</v>
      </c>
      <c r="E27" s="484" t="s">
        <v>178</v>
      </c>
      <c r="F27" s="450">
        <v>3.6999999999999998E-2</v>
      </c>
      <c r="G27" s="395">
        <v>0</v>
      </c>
      <c r="H27" s="1312"/>
      <c r="I27" s="386">
        <v>0</v>
      </c>
      <c r="J27" s="1312"/>
      <c r="K27" s="165">
        <v>0</v>
      </c>
      <c r="L27" s="1312"/>
      <c r="M27" s="451">
        <f t="shared" si="0"/>
        <v>0</v>
      </c>
      <c r="N27" s="279"/>
    </row>
    <row r="28" spans="1:14" ht="63" x14ac:dyDescent="0.3">
      <c r="A28" s="447">
        <v>23</v>
      </c>
      <c r="B28" s="408" t="s">
        <v>350</v>
      </c>
      <c r="C28" s="454" t="s">
        <v>476</v>
      </c>
      <c r="D28" s="449" t="s">
        <v>353</v>
      </c>
      <c r="E28" s="484" t="s">
        <v>178</v>
      </c>
      <c r="F28" s="450">
        <v>3.6999999999999998E-2</v>
      </c>
      <c r="G28" s="395">
        <v>0</v>
      </c>
      <c r="H28" s="1312"/>
      <c r="I28" s="386">
        <v>0</v>
      </c>
      <c r="J28" s="1312"/>
      <c r="K28" s="165">
        <v>0</v>
      </c>
      <c r="L28" s="1312"/>
      <c r="M28" s="451">
        <f t="shared" si="0"/>
        <v>0</v>
      </c>
      <c r="N28" s="279"/>
    </row>
    <row r="29" spans="1:14" ht="63" x14ac:dyDescent="0.3">
      <c r="A29" s="447">
        <v>24</v>
      </c>
      <c r="B29" s="408" t="s">
        <v>350</v>
      </c>
      <c r="C29" s="454" t="s">
        <v>477</v>
      </c>
      <c r="D29" s="449" t="s">
        <v>353</v>
      </c>
      <c r="E29" s="484" t="s">
        <v>178</v>
      </c>
      <c r="F29" s="450">
        <v>3.6999999999999998E-2</v>
      </c>
      <c r="G29" s="395">
        <v>0</v>
      </c>
      <c r="H29" s="1312"/>
      <c r="I29" s="386">
        <v>0</v>
      </c>
      <c r="J29" s="1312"/>
      <c r="K29" s="165">
        <v>0</v>
      </c>
      <c r="L29" s="1312"/>
      <c r="M29" s="451">
        <f t="shared" si="0"/>
        <v>0</v>
      </c>
      <c r="N29" s="279"/>
    </row>
    <row r="30" spans="1:14" ht="63" x14ac:dyDescent="0.3">
      <c r="A30" s="447">
        <v>25</v>
      </c>
      <c r="B30" s="408" t="s">
        <v>350</v>
      </c>
      <c r="C30" s="454" t="s">
        <v>478</v>
      </c>
      <c r="D30" s="449" t="s">
        <v>353</v>
      </c>
      <c r="E30" s="484" t="s">
        <v>178</v>
      </c>
      <c r="F30" s="450">
        <v>3.6999999999999998E-2</v>
      </c>
      <c r="G30" s="395">
        <v>0</v>
      </c>
      <c r="H30" s="1312"/>
      <c r="I30" s="386">
        <v>0</v>
      </c>
      <c r="J30" s="1312"/>
      <c r="K30" s="165">
        <v>0</v>
      </c>
      <c r="L30" s="1312"/>
      <c r="M30" s="451">
        <f t="shared" si="0"/>
        <v>0</v>
      </c>
      <c r="N30" s="279"/>
    </row>
    <row r="31" spans="1:14" ht="94.5" x14ac:dyDescent="0.3">
      <c r="A31" s="447">
        <v>26</v>
      </c>
      <c r="B31" s="408" t="s">
        <v>350</v>
      </c>
      <c r="C31" s="454" t="s">
        <v>479</v>
      </c>
      <c r="D31" s="449" t="s">
        <v>353</v>
      </c>
      <c r="E31" s="484" t="s">
        <v>178</v>
      </c>
      <c r="F31" s="450">
        <v>3.6999999999999998E-2</v>
      </c>
      <c r="G31" s="395">
        <v>0</v>
      </c>
      <c r="H31" s="1312"/>
      <c r="I31" s="386">
        <v>0</v>
      </c>
      <c r="J31" s="1312"/>
      <c r="K31" s="165">
        <v>0</v>
      </c>
      <c r="L31" s="1312"/>
      <c r="M31" s="451">
        <f t="shared" si="0"/>
        <v>0</v>
      </c>
      <c r="N31" s="279"/>
    </row>
    <row r="32" spans="1:14" ht="63.75" thickBot="1" x14ac:dyDescent="0.35">
      <c r="A32" s="455">
        <v>27</v>
      </c>
      <c r="B32" s="456" t="s">
        <v>350</v>
      </c>
      <c r="C32" s="457" t="s">
        <v>480</v>
      </c>
      <c r="D32" s="458" t="s">
        <v>353</v>
      </c>
      <c r="E32" s="485" t="s">
        <v>179</v>
      </c>
      <c r="F32" s="459">
        <v>3.6999999999999998E-2</v>
      </c>
      <c r="G32" s="460">
        <v>0</v>
      </c>
      <c r="H32" s="1312"/>
      <c r="I32" s="461">
        <v>0</v>
      </c>
      <c r="J32" s="1312"/>
      <c r="K32" s="462">
        <v>0</v>
      </c>
      <c r="L32" s="1312"/>
      <c r="M32" s="463">
        <f t="shared" si="0"/>
        <v>0</v>
      </c>
      <c r="N32" s="464"/>
    </row>
    <row r="33" spans="2:12" ht="17.25" thickBot="1" x14ac:dyDescent="0.35">
      <c r="B33" s="1145" t="s">
        <v>187</v>
      </c>
      <c r="C33" s="1314"/>
      <c r="D33" s="1314"/>
      <c r="E33" s="1315"/>
      <c r="F33" s="465">
        <f>SUM(F6:F32)</f>
        <v>0.99900000000000033</v>
      </c>
      <c r="G33" s="466">
        <f>SUM(G6:G32)</f>
        <v>0</v>
      </c>
      <c r="H33" s="1313"/>
      <c r="I33" s="467">
        <f>SUM(I6:I32)</f>
        <v>0</v>
      </c>
      <c r="J33" s="1313"/>
      <c r="K33" s="468">
        <f>SUM(K6:K32)</f>
        <v>0</v>
      </c>
      <c r="L33" s="1313"/>
    </row>
    <row r="36" spans="2:12" x14ac:dyDescent="0.3">
      <c r="F36" s="254"/>
    </row>
    <row r="38" spans="2:12" x14ac:dyDescent="0.3">
      <c r="F38" s="254"/>
    </row>
    <row r="41" spans="2:12" x14ac:dyDescent="0.3">
      <c r="F41" s="254"/>
    </row>
    <row r="43" spans="2:12" x14ac:dyDescent="0.3">
      <c r="F43" s="254"/>
    </row>
  </sheetData>
  <mergeCells count="10">
    <mergeCell ref="M1:M2"/>
    <mergeCell ref="N1:N2"/>
    <mergeCell ref="D2:L2"/>
    <mergeCell ref="D3:L3"/>
    <mergeCell ref="H6:H33"/>
    <mergeCell ref="J6:J33"/>
    <mergeCell ref="L6:L33"/>
    <mergeCell ref="B33:E33"/>
    <mergeCell ref="A1:C3"/>
    <mergeCell ref="D1:L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D13" sqref="D13"/>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481</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376" t="s">
        <v>168</v>
      </c>
      <c r="I3" s="377">
        <v>1</v>
      </c>
      <c r="J3" s="378"/>
      <c r="K3" s="379"/>
    </row>
    <row r="4" spans="1:11" ht="17.25" thickBot="1" x14ac:dyDescent="0.35">
      <c r="A4" s="210"/>
      <c r="B4" s="210"/>
      <c r="C4" s="211"/>
      <c r="D4" s="210"/>
      <c r="E4" s="210"/>
      <c r="F4" s="210"/>
      <c r="G4" s="210"/>
      <c r="H4" s="210"/>
      <c r="I4" s="210"/>
      <c r="J4" s="210"/>
    </row>
    <row r="5" spans="1:11" ht="17.25" thickBot="1" x14ac:dyDescent="0.35">
      <c r="A5" s="372" t="s">
        <v>64</v>
      </c>
      <c r="B5" s="212" t="s">
        <v>65</v>
      </c>
      <c r="C5" s="212" t="s">
        <v>66</v>
      </c>
      <c r="D5" s="213"/>
      <c r="E5" s="214" t="s">
        <v>190</v>
      </c>
      <c r="F5" s="1031" t="s">
        <v>348</v>
      </c>
      <c r="G5" s="1032"/>
      <c r="H5" s="1032"/>
      <c r="I5" s="1033"/>
      <c r="J5" s="213"/>
    </row>
    <row r="6" spans="1:11" ht="17.25" thickBot="1" x14ac:dyDescent="0.35">
      <c r="A6" s="215" t="s">
        <v>192</v>
      </c>
      <c r="B6" s="216">
        <f>SUM('PLAN DE CAPACITACION TH'!G6:G32)</f>
        <v>0</v>
      </c>
      <c r="C6" s="216">
        <v>0.33300000000000002</v>
      </c>
      <c r="D6" s="213"/>
      <c r="E6" s="218" t="s">
        <v>193</v>
      </c>
      <c r="F6" s="1034" t="s">
        <v>194</v>
      </c>
      <c r="G6" s="1035"/>
      <c r="H6" s="1035"/>
      <c r="I6" s="1036"/>
      <c r="J6" s="213"/>
    </row>
    <row r="7" spans="1:11" ht="17.25" thickBot="1" x14ac:dyDescent="0.35">
      <c r="A7" s="219" t="s">
        <v>195</v>
      </c>
      <c r="B7" s="220">
        <f>SUM('PLAN DE CAPACITACION TH'!I6:I32)</f>
        <v>0</v>
      </c>
      <c r="C7" s="220">
        <v>0.44400000000000001</v>
      </c>
      <c r="D7" s="213"/>
      <c r="E7" s="1037" t="s">
        <v>196</v>
      </c>
      <c r="F7" s="1158" t="s">
        <v>482</v>
      </c>
      <c r="G7" s="1228"/>
      <c r="H7" s="1228"/>
      <c r="I7" s="1229"/>
      <c r="J7" s="213"/>
    </row>
    <row r="8" spans="1:11" ht="17.25" thickBot="1" x14ac:dyDescent="0.35">
      <c r="A8" s="222" t="s">
        <v>198</v>
      </c>
      <c r="B8" s="223">
        <f>SUM('PLAN DE CAPACITACION TH'!K6:K32)</f>
        <v>0</v>
      </c>
      <c r="C8" s="242">
        <v>0.223</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37" priority="1" operator="containsText" text="CUMPLIMIENTO">
      <formula>NOT(ISERROR(SEARCH("CUMPLIMIENTO",D5)))</formula>
    </cfRule>
    <cfRule type="containsText" dxfId="36" priority="2" operator="containsText" text="OBSERVACION">
      <formula>NOT(ISERROR(SEARCH("OBSERVACION",D5)))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2"/>
  <sheetViews>
    <sheetView zoomScale="85" zoomScaleNormal="85" workbookViewId="0">
      <selection activeCell="C4" sqref="C4"/>
    </sheetView>
  </sheetViews>
  <sheetFormatPr baseColWidth="10" defaultRowHeight="15" x14ac:dyDescent="0.25"/>
  <cols>
    <col min="1" max="1" width="6.7109375" customWidth="1"/>
    <col min="2" max="2" width="19.140625" bestFit="1"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856</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167</v>
      </c>
      <c r="E3" s="971"/>
      <c r="F3" s="971"/>
      <c r="G3" s="971"/>
      <c r="H3" s="971"/>
      <c r="I3" s="971"/>
      <c r="J3" s="971"/>
      <c r="K3" s="971"/>
      <c r="L3" s="971"/>
      <c r="M3" s="771" t="s">
        <v>168</v>
      </c>
      <c r="N3" s="770">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204" t="s">
        <v>64</v>
      </c>
      <c r="C5" s="204" t="s">
        <v>6</v>
      </c>
      <c r="D5" s="205" t="s">
        <v>141</v>
      </c>
      <c r="E5" s="154" t="s">
        <v>170</v>
      </c>
      <c r="F5" s="155" t="s">
        <v>171</v>
      </c>
      <c r="G5" s="156" t="s">
        <v>57</v>
      </c>
      <c r="H5" s="157" t="s">
        <v>9</v>
      </c>
      <c r="I5" s="158" t="s">
        <v>172</v>
      </c>
      <c r="J5" s="159" t="s">
        <v>173</v>
      </c>
      <c r="K5" s="160" t="s">
        <v>59</v>
      </c>
      <c r="L5" s="153" t="s">
        <v>174</v>
      </c>
      <c r="M5" s="158" t="s">
        <v>142</v>
      </c>
      <c r="N5" s="230" t="s">
        <v>175</v>
      </c>
    </row>
    <row r="6" spans="1:14" ht="48" thickBot="1" x14ac:dyDescent="0.3">
      <c r="A6" s="799">
        <v>1</v>
      </c>
      <c r="B6" s="804" t="s">
        <v>350</v>
      </c>
      <c r="C6" s="797" t="s">
        <v>857</v>
      </c>
      <c r="D6" s="798" t="s">
        <v>890</v>
      </c>
      <c r="E6" s="202" t="s">
        <v>178</v>
      </c>
      <c r="F6" s="162">
        <v>0.03</v>
      </c>
      <c r="G6" s="780">
        <v>0</v>
      </c>
      <c r="H6" s="1244">
        <v>43951</v>
      </c>
      <c r="I6" s="777">
        <v>0</v>
      </c>
      <c r="J6" s="1244">
        <v>44073</v>
      </c>
      <c r="K6" s="776">
        <v>0</v>
      </c>
      <c r="L6" s="1244">
        <v>44185</v>
      </c>
      <c r="M6" s="778">
        <f t="shared" ref="M6:M29" si="0">SUM(G6,I6,K6)</f>
        <v>0</v>
      </c>
      <c r="N6" s="779"/>
    </row>
    <row r="7" spans="1:14" ht="48" thickBot="1" x14ac:dyDescent="0.3">
      <c r="A7" s="799">
        <v>2</v>
      </c>
      <c r="B7" s="805" t="s">
        <v>350</v>
      </c>
      <c r="C7" s="795" t="s">
        <v>858</v>
      </c>
      <c r="D7" s="796" t="s">
        <v>890</v>
      </c>
      <c r="E7" s="202" t="s">
        <v>178</v>
      </c>
      <c r="F7" s="162">
        <v>0.03</v>
      </c>
      <c r="G7" s="793">
        <v>0</v>
      </c>
      <c r="H7" s="993"/>
      <c r="I7" s="792">
        <v>0</v>
      </c>
      <c r="J7" s="993"/>
      <c r="K7" s="791">
        <v>0</v>
      </c>
      <c r="L7" s="993"/>
      <c r="M7" s="790">
        <f t="shared" si="0"/>
        <v>0</v>
      </c>
      <c r="N7" s="779"/>
    </row>
    <row r="8" spans="1:14" ht="48" thickBot="1" x14ac:dyDescent="0.3">
      <c r="A8" s="799">
        <v>3</v>
      </c>
      <c r="B8" s="805" t="s">
        <v>350</v>
      </c>
      <c r="C8" s="795" t="s">
        <v>859</v>
      </c>
      <c r="D8" s="796" t="s">
        <v>890</v>
      </c>
      <c r="E8" s="202" t="s">
        <v>178</v>
      </c>
      <c r="F8" s="162">
        <v>0.03</v>
      </c>
      <c r="G8" s="793">
        <v>0</v>
      </c>
      <c r="H8" s="993"/>
      <c r="I8" s="792">
        <v>0</v>
      </c>
      <c r="J8" s="993"/>
      <c r="K8" s="791">
        <v>0</v>
      </c>
      <c r="L8" s="993"/>
      <c r="M8" s="790">
        <f t="shared" si="0"/>
        <v>0</v>
      </c>
      <c r="N8" s="779"/>
    </row>
    <row r="9" spans="1:14" ht="48" thickBot="1" x14ac:dyDescent="0.3">
      <c r="A9" s="799">
        <v>4</v>
      </c>
      <c r="B9" s="805" t="s">
        <v>350</v>
      </c>
      <c r="C9" s="795" t="s">
        <v>860</v>
      </c>
      <c r="D9" s="796" t="s">
        <v>890</v>
      </c>
      <c r="E9" s="202" t="s">
        <v>178</v>
      </c>
      <c r="F9" s="162">
        <v>0.03</v>
      </c>
      <c r="G9" s="793">
        <v>0</v>
      </c>
      <c r="H9" s="993"/>
      <c r="I9" s="792">
        <v>0</v>
      </c>
      <c r="J9" s="993"/>
      <c r="K9" s="791">
        <v>0</v>
      </c>
      <c r="L9" s="993"/>
      <c r="M9" s="790">
        <f t="shared" si="0"/>
        <v>0</v>
      </c>
      <c r="N9" s="779"/>
    </row>
    <row r="10" spans="1:14" ht="48" thickBot="1" x14ac:dyDescent="0.3">
      <c r="A10" s="799">
        <v>5</v>
      </c>
      <c r="B10" s="805" t="s">
        <v>350</v>
      </c>
      <c r="C10" s="795" t="s">
        <v>861</v>
      </c>
      <c r="D10" s="796" t="s">
        <v>890</v>
      </c>
      <c r="E10" s="202" t="s">
        <v>178</v>
      </c>
      <c r="F10" s="162">
        <v>0.03</v>
      </c>
      <c r="G10" s="793">
        <v>0</v>
      </c>
      <c r="H10" s="993"/>
      <c r="I10" s="792">
        <v>0</v>
      </c>
      <c r="J10" s="993"/>
      <c r="K10" s="791">
        <v>0</v>
      </c>
      <c r="L10" s="993"/>
      <c r="M10" s="790">
        <f t="shared" si="0"/>
        <v>0</v>
      </c>
      <c r="N10" s="779"/>
    </row>
    <row r="11" spans="1:14" ht="48" thickBot="1" x14ac:dyDescent="0.3">
      <c r="A11" s="799">
        <v>6</v>
      </c>
      <c r="B11" s="805" t="s">
        <v>350</v>
      </c>
      <c r="C11" s="795" t="s">
        <v>862</v>
      </c>
      <c r="D11" s="796" t="s">
        <v>890</v>
      </c>
      <c r="E11" s="202" t="s">
        <v>178</v>
      </c>
      <c r="F11" s="162">
        <v>0.03</v>
      </c>
      <c r="G11" s="793">
        <v>0</v>
      </c>
      <c r="H11" s="993"/>
      <c r="I11" s="792">
        <v>0</v>
      </c>
      <c r="J11" s="993"/>
      <c r="K11" s="791">
        <v>0</v>
      </c>
      <c r="L11" s="993"/>
      <c r="M11" s="790">
        <f t="shared" si="0"/>
        <v>0</v>
      </c>
      <c r="N11" s="779"/>
    </row>
    <row r="12" spans="1:14" ht="48" thickBot="1" x14ac:dyDescent="0.3">
      <c r="A12" s="799">
        <v>7</v>
      </c>
      <c r="B12" s="805" t="s">
        <v>350</v>
      </c>
      <c r="C12" s="795" t="s">
        <v>863</v>
      </c>
      <c r="D12" s="796" t="s">
        <v>890</v>
      </c>
      <c r="E12" s="202" t="s">
        <v>178</v>
      </c>
      <c r="F12" s="162">
        <v>0.03</v>
      </c>
      <c r="G12" s="793">
        <v>0</v>
      </c>
      <c r="H12" s="993"/>
      <c r="I12" s="792">
        <v>0</v>
      </c>
      <c r="J12" s="993"/>
      <c r="K12" s="791">
        <v>0</v>
      </c>
      <c r="L12" s="993"/>
      <c r="M12" s="790">
        <f t="shared" si="0"/>
        <v>0</v>
      </c>
      <c r="N12" s="779"/>
    </row>
    <row r="13" spans="1:14" ht="48" thickBot="1" x14ac:dyDescent="0.3">
      <c r="A13" s="799">
        <v>8</v>
      </c>
      <c r="B13" s="805" t="s">
        <v>350</v>
      </c>
      <c r="C13" s="795" t="s">
        <v>864</v>
      </c>
      <c r="D13" s="796" t="s">
        <v>890</v>
      </c>
      <c r="E13" s="202" t="s">
        <v>179</v>
      </c>
      <c r="F13" s="386">
        <v>0.03</v>
      </c>
      <c r="G13" s="793">
        <v>0</v>
      </c>
      <c r="H13" s="993"/>
      <c r="I13" s="792">
        <v>0</v>
      </c>
      <c r="J13" s="993"/>
      <c r="K13" s="791">
        <v>0</v>
      </c>
      <c r="L13" s="993"/>
      <c r="M13" s="790">
        <f t="shared" si="0"/>
        <v>0</v>
      </c>
      <c r="N13" s="779"/>
    </row>
    <row r="14" spans="1:14" ht="48" thickBot="1" x14ac:dyDescent="0.3">
      <c r="A14" s="799">
        <v>9</v>
      </c>
      <c r="B14" s="805" t="s">
        <v>350</v>
      </c>
      <c r="C14" s="795" t="s">
        <v>865</v>
      </c>
      <c r="D14" s="796" t="s">
        <v>890</v>
      </c>
      <c r="E14" s="202" t="s">
        <v>179</v>
      </c>
      <c r="F14" s="386">
        <v>0.03</v>
      </c>
      <c r="G14" s="793">
        <v>0</v>
      </c>
      <c r="H14" s="993"/>
      <c r="I14" s="792">
        <v>0</v>
      </c>
      <c r="J14" s="993"/>
      <c r="K14" s="791">
        <v>0</v>
      </c>
      <c r="L14" s="993"/>
      <c r="M14" s="790">
        <f t="shared" si="0"/>
        <v>0</v>
      </c>
      <c r="N14" s="779"/>
    </row>
    <row r="15" spans="1:14" ht="48" thickBot="1" x14ac:dyDescent="0.3">
      <c r="A15" s="799">
        <v>10</v>
      </c>
      <c r="B15" s="805" t="s">
        <v>350</v>
      </c>
      <c r="C15" s="795" t="s">
        <v>866</v>
      </c>
      <c r="D15" s="796" t="s">
        <v>890</v>
      </c>
      <c r="E15" s="202" t="s">
        <v>179</v>
      </c>
      <c r="F15" s="386">
        <v>0.03</v>
      </c>
      <c r="G15" s="793">
        <v>0</v>
      </c>
      <c r="H15" s="993"/>
      <c r="I15" s="792">
        <v>0</v>
      </c>
      <c r="J15" s="993"/>
      <c r="K15" s="791">
        <v>0</v>
      </c>
      <c r="L15" s="993"/>
      <c r="M15" s="790">
        <f t="shared" si="0"/>
        <v>0</v>
      </c>
      <c r="N15" s="779"/>
    </row>
    <row r="16" spans="1:14" ht="48" thickBot="1" x14ac:dyDescent="0.3">
      <c r="A16" s="799">
        <v>11</v>
      </c>
      <c r="B16" s="805" t="s">
        <v>350</v>
      </c>
      <c r="C16" s="795" t="s">
        <v>867</v>
      </c>
      <c r="D16" s="796" t="s">
        <v>890</v>
      </c>
      <c r="E16" s="202" t="s">
        <v>179</v>
      </c>
      <c r="F16" s="386">
        <v>0.03</v>
      </c>
      <c r="G16" s="793">
        <v>0</v>
      </c>
      <c r="H16" s="993"/>
      <c r="I16" s="792">
        <v>0</v>
      </c>
      <c r="J16" s="993"/>
      <c r="K16" s="791">
        <v>0</v>
      </c>
      <c r="L16" s="993"/>
      <c r="M16" s="790">
        <f t="shared" si="0"/>
        <v>0</v>
      </c>
      <c r="N16" s="779"/>
    </row>
    <row r="17" spans="1:14" ht="48" thickBot="1" x14ac:dyDescent="0.3">
      <c r="A17" s="799">
        <v>12</v>
      </c>
      <c r="B17" s="805" t="s">
        <v>350</v>
      </c>
      <c r="C17" s="795" t="s">
        <v>868</v>
      </c>
      <c r="D17" s="796" t="s">
        <v>890</v>
      </c>
      <c r="E17" s="202" t="s">
        <v>179</v>
      </c>
      <c r="F17" s="386">
        <v>0.03</v>
      </c>
      <c r="G17" s="793">
        <v>0</v>
      </c>
      <c r="H17" s="993"/>
      <c r="I17" s="792">
        <v>0</v>
      </c>
      <c r="J17" s="993"/>
      <c r="K17" s="791">
        <v>0</v>
      </c>
      <c r="L17" s="993"/>
      <c r="M17" s="790">
        <f t="shared" si="0"/>
        <v>0</v>
      </c>
      <c r="N17" s="779"/>
    </row>
    <row r="18" spans="1:14" ht="48" thickBot="1" x14ac:dyDescent="0.3">
      <c r="A18" s="799">
        <v>13</v>
      </c>
      <c r="B18" s="805" t="s">
        <v>350</v>
      </c>
      <c r="C18" s="795" t="s">
        <v>869</v>
      </c>
      <c r="D18" s="796" t="s">
        <v>890</v>
      </c>
      <c r="E18" s="202" t="s">
        <v>179</v>
      </c>
      <c r="F18" s="386">
        <v>0.03</v>
      </c>
      <c r="G18" s="793">
        <v>0</v>
      </c>
      <c r="H18" s="993"/>
      <c r="I18" s="792">
        <v>0</v>
      </c>
      <c r="J18" s="993"/>
      <c r="K18" s="791">
        <v>0</v>
      </c>
      <c r="L18" s="993"/>
      <c r="M18" s="790">
        <f t="shared" si="0"/>
        <v>0</v>
      </c>
      <c r="N18" s="779"/>
    </row>
    <row r="19" spans="1:14" ht="48" thickBot="1" x14ac:dyDescent="0.3">
      <c r="A19" s="799">
        <v>14</v>
      </c>
      <c r="B19" s="805" t="s">
        <v>350</v>
      </c>
      <c r="C19" s="795" t="s">
        <v>870</v>
      </c>
      <c r="D19" s="796" t="s">
        <v>890</v>
      </c>
      <c r="E19" s="202" t="s">
        <v>179</v>
      </c>
      <c r="F19" s="386">
        <v>0.03</v>
      </c>
      <c r="G19" s="793">
        <v>0</v>
      </c>
      <c r="H19" s="993"/>
      <c r="I19" s="792">
        <v>0</v>
      </c>
      <c r="J19" s="993"/>
      <c r="K19" s="791">
        <v>0</v>
      </c>
      <c r="L19" s="993"/>
      <c r="M19" s="790">
        <f t="shared" si="0"/>
        <v>0</v>
      </c>
      <c r="N19" s="779"/>
    </row>
    <row r="20" spans="1:14" ht="48" thickBot="1" x14ac:dyDescent="0.3">
      <c r="A20" s="799">
        <v>15</v>
      </c>
      <c r="B20" s="805" t="s">
        <v>350</v>
      </c>
      <c r="C20" s="795" t="s">
        <v>871</v>
      </c>
      <c r="D20" s="796" t="s">
        <v>890</v>
      </c>
      <c r="E20" s="202" t="s">
        <v>179</v>
      </c>
      <c r="F20" s="386">
        <v>0.03</v>
      </c>
      <c r="G20" s="793">
        <v>0</v>
      </c>
      <c r="H20" s="993"/>
      <c r="I20" s="792">
        <v>0</v>
      </c>
      <c r="J20" s="993"/>
      <c r="K20" s="791">
        <v>0</v>
      </c>
      <c r="L20" s="993"/>
      <c r="M20" s="790">
        <f t="shared" si="0"/>
        <v>0</v>
      </c>
      <c r="N20" s="779"/>
    </row>
    <row r="21" spans="1:14" ht="48" thickBot="1" x14ac:dyDescent="0.3">
      <c r="A21" s="799">
        <v>16</v>
      </c>
      <c r="B21" s="805" t="s">
        <v>350</v>
      </c>
      <c r="C21" s="795" t="s">
        <v>872</v>
      </c>
      <c r="D21" s="796" t="s">
        <v>890</v>
      </c>
      <c r="E21" s="202" t="s">
        <v>179</v>
      </c>
      <c r="F21" s="386">
        <v>0.03</v>
      </c>
      <c r="G21" s="793">
        <v>0</v>
      </c>
      <c r="H21" s="993"/>
      <c r="I21" s="792">
        <v>0</v>
      </c>
      <c r="J21" s="993"/>
      <c r="K21" s="791">
        <v>0</v>
      </c>
      <c r="L21" s="993"/>
      <c r="M21" s="790">
        <f t="shared" si="0"/>
        <v>0</v>
      </c>
      <c r="N21" s="779"/>
    </row>
    <row r="22" spans="1:14" ht="48" thickBot="1" x14ac:dyDescent="0.3">
      <c r="A22" s="799">
        <v>17</v>
      </c>
      <c r="B22" s="805" t="s">
        <v>350</v>
      </c>
      <c r="C22" s="795" t="s">
        <v>873</v>
      </c>
      <c r="D22" s="796" t="s">
        <v>890</v>
      </c>
      <c r="E22" s="202" t="s">
        <v>179</v>
      </c>
      <c r="F22" s="386">
        <v>0.03</v>
      </c>
      <c r="G22" s="793">
        <v>0</v>
      </c>
      <c r="H22" s="993"/>
      <c r="I22" s="792">
        <v>0</v>
      </c>
      <c r="J22" s="993"/>
      <c r="K22" s="791">
        <v>0</v>
      </c>
      <c r="L22" s="993"/>
      <c r="M22" s="790">
        <f t="shared" si="0"/>
        <v>0</v>
      </c>
      <c r="N22" s="779"/>
    </row>
    <row r="23" spans="1:14" ht="48" thickBot="1" x14ac:dyDescent="0.3">
      <c r="A23" s="799">
        <v>18</v>
      </c>
      <c r="B23" s="805" t="s">
        <v>350</v>
      </c>
      <c r="C23" s="795" t="s">
        <v>874</v>
      </c>
      <c r="D23" s="796" t="s">
        <v>890</v>
      </c>
      <c r="E23" s="202" t="s">
        <v>180</v>
      </c>
      <c r="F23" s="555">
        <v>0.03</v>
      </c>
      <c r="G23" s="793">
        <v>0</v>
      </c>
      <c r="H23" s="993"/>
      <c r="I23" s="792">
        <v>0</v>
      </c>
      <c r="J23" s="993"/>
      <c r="K23" s="791">
        <v>0</v>
      </c>
      <c r="L23" s="993"/>
      <c r="M23" s="790">
        <f t="shared" si="0"/>
        <v>0</v>
      </c>
      <c r="N23" s="779"/>
    </row>
    <row r="24" spans="1:14" ht="48" thickBot="1" x14ac:dyDescent="0.3">
      <c r="A24" s="799">
        <v>19</v>
      </c>
      <c r="B24" s="805" t="s">
        <v>350</v>
      </c>
      <c r="C24" s="795" t="s">
        <v>875</v>
      </c>
      <c r="D24" s="796" t="s">
        <v>890</v>
      </c>
      <c r="E24" s="202" t="s">
        <v>180</v>
      </c>
      <c r="F24" s="555">
        <v>0.03</v>
      </c>
      <c r="G24" s="793">
        <v>0</v>
      </c>
      <c r="H24" s="993"/>
      <c r="I24" s="792">
        <v>0</v>
      </c>
      <c r="J24" s="993"/>
      <c r="K24" s="791">
        <v>0</v>
      </c>
      <c r="L24" s="993"/>
      <c r="M24" s="790">
        <f t="shared" si="0"/>
        <v>0</v>
      </c>
      <c r="N24" s="779"/>
    </row>
    <row r="25" spans="1:14" ht="48" thickBot="1" x14ac:dyDescent="0.3">
      <c r="A25" s="799">
        <v>20</v>
      </c>
      <c r="B25" s="805" t="s">
        <v>350</v>
      </c>
      <c r="C25" s="795" t="s">
        <v>876</v>
      </c>
      <c r="D25" s="796" t="s">
        <v>890</v>
      </c>
      <c r="E25" s="202" t="s">
        <v>180</v>
      </c>
      <c r="F25" s="555">
        <v>0.03</v>
      </c>
      <c r="G25" s="793">
        <v>0</v>
      </c>
      <c r="H25" s="993"/>
      <c r="I25" s="792">
        <v>0</v>
      </c>
      <c r="J25" s="993"/>
      <c r="K25" s="791">
        <v>0</v>
      </c>
      <c r="L25" s="993"/>
      <c r="M25" s="790">
        <f t="shared" si="0"/>
        <v>0</v>
      </c>
      <c r="N25" s="779"/>
    </row>
    <row r="26" spans="1:14" ht="48" thickBot="1" x14ac:dyDescent="0.3">
      <c r="A26" s="799">
        <v>21</v>
      </c>
      <c r="B26" s="805" t="s">
        <v>350</v>
      </c>
      <c r="C26" s="795" t="s">
        <v>877</v>
      </c>
      <c r="D26" s="796" t="s">
        <v>890</v>
      </c>
      <c r="E26" s="202" t="s">
        <v>180</v>
      </c>
      <c r="F26" s="555">
        <v>0.03</v>
      </c>
      <c r="G26" s="793">
        <v>0</v>
      </c>
      <c r="H26" s="993"/>
      <c r="I26" s="792">
        <v>0</v>
      </c>
      <c r="J26" s="993"/>
      <c r="K26" s="791">
        <v>0</v>
      </c>
      <c r="L26" s="993"/>
      <c r="M26" s="790">
        <f t="shared" si="0"/>
        <v>0</v>
      </c>
      <c r="N26" s="779"/>
    </row>
    <row r="27" spans="1:14" ht="48" thickBot="1" x14ac:dyDescent="0.3">
      <c r="A27" s="799">
        <v>22</v>
      </c>
      <c r="B27" s="805" t="s">
        <v>350</v>
      </c>
      <c r="C27" s="795" t="s">
        <v>878</v>
      </c>
      <c r="D27" s="796" t="s">
        <v>890</v>
      </c>
      <c r="E27" s="202" t="s">
        <v>180</v>
      </c>
      <c r="F27" s="555">
        <v>0.03</v>
      </c>
      <c r="G27" s="793">
        <v>0</v>
      </c>
      <c r="H27" s="993"/>
      <c r="I27" s="792">
        <v>0</v>
      </c>
      <c r="J27" s="993"/>
      <c r="K27" s="791">
        <v>0</v>
      </c>
      <c r="L27" s="993"/>
      <c r="M27" s="790">
        <f t="shared" si="0"/>
        <v>0</v>
      </c>
      <c r="N27" s="779"/>
    </row>
    <row r="28" spans="1:14" ht="48" thickBot="1" x14ac:dyDescent="0.3">
      <c r="A28" s="799">
        <v>23</v>
      </c>
      <c r="B28" s="805" t="s">
        <v>350</v>
      </c>
      <c r="C28" s="795" t="s">
        <v>879</v>
      </c>
      <c r="D28" s="796" t="s">
        <v>890</v>
      </c>
      <c r="E28" s="202" t="s">
        <v>180</v>
      </c>
      <c r="F28" s="555">
        <v>0.03</v>
      </c>
      <c r="G28" s="793">
        <v>0</v>
      </c>
      <c r="H28" s="993"/>
      <c r="I28" s="792">
        <v>0</v>
      </c>
      <c r="J28" s="993"/>
      <c r="K28" s="791">
        <v>0</v>
      </c>
      <c r="L28" s="993"/>
      <c r="M28" s="790">
        <f t="shared" si="0"/>
        <v>0</v>
      </c>
      <c r="N28" s="779"/>
    </row>
    <row r="29" spans="1:14" ht="15.75" customHeight="1" x14ac:dyDescent="0.25">
      <c r="A29" s="963">
        <v>24</v>
      </c>
      <c r="B29" s="1308" t="s">
        <v>350</v>
      </c>
      <c r="C29" s="955" t="s">
        <v>880</v>
      </c>
      <c r="D29" s="966" t="s">
        <v>890</v>
      </c>
      <c r="E29" s="202" t="s">
        <v>178</v>
      </c>
      <c r="F29" s="162">
        <v>0.01</v>
      </c>
      <c r="G29" s="1321">
        <v>0</v>
      </c>
      <c r="H29" s="993"/>
      <c r="I29" s="1324">
        <v>0</v>
      </c>
      <c r="J29" s="993"/>
      <c r="K29" s="1327">
        <v>0</v>
      </c>
      <c r="L29" s="993"/>
      <c r="M29" s="1318">
        <f t="shared" si="0"/>
        <v>0</v>
      </c>
      <c r="N29" s="1077"/>
    </row>
    <row r="30" spans="1:14" ht="15.75" x14ac:dyDescent="0.25">
      <c r="A30" s="964"/>
      <c r="B30" s="1308"/>
      <c r="C30" s="955"/>
      <c r="D30" s="966"/>
      <c r="E30" s="202" t="s">
        <v>179</v>
      </c>
      <c r="F30" s="164">
        <v>0.01</v>
      </c>
      <c r="G30" s="1322"/>
      <c r="H30" s="993"/>
      <c r="I30" s="1325"/>
      <c r="J30" s="993"/>
      <c r="K30" s="1328"/>
      <c r="L30" s="993"/>
      <c r="M30" s="1319"/>
      <c r="N30" s="1078"/>
    </row>
    <row r="31" spans="1:14" ht="16.5" thickBot="1" x14ac:dyDescent="0.3">
      <c r="A31" s="960"/>
      <c r="B31" s="1308"/>
      <c r="C31" s="955"/>
      <c r="D31" s="966"/>
      <c r="E31" s="202" t="s">
        <v>180</v>
      </c>
      <c r="F31" s="165">
        <v>0.01</v>
      </c>
      <c r="G31" s="1323"/>
      <c r="H31" s="993"/>
      <c r="I31" s="1326"/>
      <c r="J31" s="993"/>
      <c r="K31" s="1329"/>
      <c r="L31" s="993"/>
      <c r="M31" s="1320"/>
      <c r="N31" s="1081"/>
    </row>
    <row r="32" spans="1:14" ht="15.75" customHeight="1" x14ac:dyDescent="0.25">
      <c r="A32" s="963">
        <v>25</v>
      </c>
      <c r="B32" s="1308" t="s">
        <v>350</v>
      </c>
      <c r="C32" s="955" t="s">
        <v>881</v>
      </c>
      <c r="D32" s="966" t="s">
        <v>890</v>
      </c>
      <c r="E32" s="202" t="s">
        <v>178</v>
      </c>
      <c r="F32" s="162">
        <v>0.01</v>
      </c>
      <c r="G32" s="1321">
        <v>0</v>
      </c>
      <c r="H32" s="993"/>
      <c r="I32" s="1324">
        <v>0</v>
      </c>
      <c r="J32" s="993"/>
      <c r="K32" s="1327">
        <v>0</v>
      </c>
      <c r="L32" s="993"/>
      <c r="M32" s="1318">
        <f>SUM(G32,I32,K32)</f>
        <v>0</v>
      </c>
      <c r="N32" s="1077"/>
    </row>
    <row r="33" spans="1:14" ht="15.75" x14ac:dyDescent="0.25">
      <c r="A33" s="964"/>
      <c r="B33" s="1308"/>
      <c r="C33" s="955"/>
      <c r="D33" s="966"/>
      <c r="E33" s="202" t="s">
        <v>179</v>
      </c>
      <c r="F33" s="164">
        <v>0.01</v>
      </c>
      <c r="G33" s="1322"/>
      <c r="H33" s="993"/>
      <c r="I33" s="1325"/>
      <c r="J33" s="993"/>
      <c r="K33" s="1328"/>
      <c r="L33" s="993"/>
      <c r="M33" s="1319"/>
      <c r="N33" s="1078"/>
    </row>
    <row r="34" spans="1:14" ht="16.5" thickBot="1" x14ac:dyDescent="0.3">
      <c r="A34" s="960"/>
      <c r="B34" s="1308"/>
      <c r="C34" s="955"/>
      <c r="D34" s="966"/>
      <c r="E34" s="202" t="s">
        <v>180</v>
      </c>
      <c r="F34" s="165">
        <v>0.01</v>
      </c>
      <c r="G34" s="1323"/>
      <c r="H34" s="993"/>
      <c r="I34" s="1326"/>
      <c r="J34" s="993"/>
      <c r="K34" s="1329"/>
      <c r="L34" s="993"/>
      <c r="M34" s="1320"/>
      <c r="N34" s="1081"/>
    </row>
    <row r="35" spans="1:14" ht="15.75" customHeight="1" x14ac:dyDescent="0.25">
      <c r="A35" s="963">
        <v>26</v>
      </c>
      <c r="B35" s="1308" t="s">
        <v>350</v>
      </c>
      <c r="C35" s="955" t="s">
        <v>882</v>
      </c>
      <c r="D35" s="966" t="s">
        <v>890</v>
      </c>
      <c r="E35" s="202" t="s">
        <v>178</v>
      </c>
      <c r="F35" s="162">
        <v>0.01</v>
      </c>
      <c r="G35" s="1321">
        <v>0</v>
      </c>
      <c r="H35" s="993"/>
      <c r="I35" s="1324">
        <v>0</v>
      </c>
      <c r="J35" s="993"/>
      <c r="K35" s="1327">
        <v>0</v>
      </c>
      <c r="L35" s="993"/>
      <c r="M35" s="1318">
        <f>SUM(G35,I35,K35)</f>
        <v>0</v>
      </c>
      <c r="N35" s="1077"/>
    </row>
    <row r="36" spans="1:14" ht="15.75" x14ac:dyDescent="0.25">
      <c r="A36" s="964"/>
      <c r="B36" s="1308"/>
      <c r="C36" s="955"/>
      <c r="D36" s="966"/>
      <c r="E36" s="202" t="s">
        <v>179</v>
      </c>
      <c r="F36" s="164">
        <v>0.01</v>
      </c>
      <c r="G36" s="1322"/>
      <c r="H36" s="993"/>
      <c r="I36" s="1325"/>
      <c r="J36" s="993"/>
      <c r="K36" s="1328"/>
      <c r="L36" s="993"/>
      <c r="M36" s="1319"/>
      <c r="N36" s="1078"/>
    </row>
    <row r="37" spans="1:14" ht="16.5" thickBot="1" x14ac:dyDescent="0.3">
      <c r="A37" s="960"/>
      <c r="B37" s="1308"/>
      <c r="C37" s="955"/>
      <c r="D37" s="966"/>
      <c r="E37" s="202" t="s">
        <v>180</v>
      </c>
      <c r="F37" s="165">
        <v>0.01</v>
      </c>
      <c r="G37" s="1323"/>
      <c r="H37" s="993"/>
      <c r="I37" s="1326"/>
      <c r="J37" s="993"/>
      <c r="K37" s="1329"/>
      <c r="L37" s="993"/>
      <c r="M37" s="1320"/>
      <c r="N37" s="1081"/>
    </row>
    <row r="38" spans="1:14" ht="15.75" customHeight="1" x14ac:dyDescent="0.25">
      <c r="A38" s="963">
        <v>27</v>
      </c>
      <c r="B38" s="1308" t="s">
        <v>350</v>
      </c>
      <c r="C38" s="955" t="s">
        <v>883</v>
      </c>
      <c r="D38" s="966" t="s">
        <v>890</v>
      </c>
      <c r="E38" s="202" t="s">
        <v>178</v>
      </c>
      <c r="F38" s="162">
        <v>0.01</v>
      </c>
      <c r="G38" s="1321">
        <v>0</v>
      </c>
      <c r="H38" s="993"/>
      <c r="I38" s="1324">
        <v>0</v>
      </c>
      <c r="J38" s="993"/>
      <c r="K38" s="1327">
        <v>0</v>
      </c>
      <c r="L38" s="993"/>
      <c r="M38" s="1318">
        <f>SUM(G38,I38,K38)</f>
        <v>0</v>
      </c>
      <c r="N38" s="1077"/>
    </row>
    <row r="39" spans="1:14" ht="15.75" x14ac:dyDescent="0.25">
      <c r="A39" s="964"/>
      <c r="B39" s="1308"/>
      <c r="C39" s="955"/>
      <c r="D39" s="966"/>
      <c r="E39" s="202" t="s">
        <v>179</v>
      </c>
      <c r="F39" s="164">
        <v>0.01</v>
      </c>
      <c r="G39" s="1322"/>
      <c r="H39" s="993"/>
      <c r="I39" s="1325"/>
      <c r="J39" s="993"/>
      <c r="K39" s="1328"/>
      <c r="L39" s="993"/>
      <c r="M39" s="1319"/>
      <c r="N39" s="1078"/>
    </row>
    <row r="40" spans="1:14" ht="16.5" thickBot="1" x14ac:dyDescent="0.3">
      <c r="A40" s="960"/>
      <c r="B40" s="1308"/>
      <c r="C40" s="955"/>
      <c r="D40" s="966"/>
      <c r="E40" s="202" t="s">
        <v>180</v>
      </c>
      <c r="F40" s="165">
        <v>0.01</v>
      </c>
      <c r="G40" s="1323"/>
      <c r="H40" s="993"/>
      <c r="I40" s="1326"/>
      <c r="J40" s="993"/>
      <c r="K40" s="1329"/>
      <c r="L40" s="993"/>
      <c r="M40" s="1320"/>
      <c r="N40" s="1081"/>
    </row>
    <row r="41" spans="1:14" ht="15.75" customHeight="1" x14ac:dyDescent="0.25">
      <c r="A41" s="963">
        <v>28</v>
      </c>
      <c r="B41" s="1308" t="s">
        <v>350</v>
      </c>
      <c r="C41" s="955" t="s">
        <v>884</v>
      </c>
      <c r="D41" s="966" t="s">
        <v>890</v>
      </c>
      <c r="E41" s="202" t="s">
        <v>178</v>
      </c>
      <c r="F41" s="162">
        <v>0.01</v>
      </c>
      <c r="G41" s="1321">
        <v>0</v>
      </c>
      <c r="H41" s="993"/>
      <c r="I41" s="1324">
        <v>0</v>
      </c>
      <c r="J41" s="993"/>
      <c r="K41" s="1327">
        <v>0</v>
      </c>
      <c r="L41" s="993"/>
      <c r="M41" s="1318">
        <f>SUM(G41,I41,K41)</f>
        <v>0</v>
      </c>
      <c r="N41" s="1077"/>
    </row>
    <row r="42" spans="1:14" ht="15.75" x14ac:dyDescent="0.25">
      <c r="A42" s="964"/>
      <c r="B42" s="1308"/>
      <c r="C42" s="955"/>
      <c r="D42" s="966"/>
      <c r="E42" s="202" t="s">
        <v>179</v>
      </c>
      <c r="F42" s="164">
        <v>0.01</v>
      </c>
      <c r="G42" s="1322"/>
      <c r="H42" s="993"/>
      <c r="I42" s="1325"/>
      <c r="J42" s="993"/>
      <c r="K42" s="1328"/>
      <c r="L42" s="993"/>
      <c r="M42" s="1319"/>
      <c r="N42" s="1078"/>
    </row>
    <row r="43" spans="1:14" ht="16.5" thickBot="1" x14ac:dyDescent="0.3">
      <c r="A43" s="960"/>
      <c r="B43" s="1308"/>
      <c r="C43" s="955"/>
      <c r="D43" s="966"/>
      <c r="E43" s="202" t="s">
        <v>180</v>
      </c>
      <c r="F43" s="165">
        <v>0.01</v>
      </c>
      <c r="G43" s="1323"/>
      <c r="H43" s="993"/>
      <c r="I43" s="1326"/>
      <c r="J43" s="993"/>
      <c r="K43" s="1329"/>
      <c r="L43" s="993"/>
      <c r="M43" s="1320"/>
      <c r="N43" s="1081"/>
    </row>
    <row r="44" spans="1:14" ht="15.75" customHeight="1" x14ac:dyDescent="0.25">
      <c r="A44" s="963">
        <v>29</v>
      </c>
      <c r="B44" s="1308" t="s">
        <v>350</v>
      </c>
      <c r="C44" s="955" t="s">
        <v>885</v>
      </c>
      <c r="D44" s="966" t="s">
        <v>890</v>
      </c>
      <c r="E44" s="202" t="s">
        <v>178</v>
      </c>
      <c r="F44" s="162">
        <v>0.01</v>
      </c>
      <c r="G44" s="1321">
        <v>0</v>
      </c>
      <c r="H44" s="993"/>
      <c r="I44" s="1324">
        <v>0</v>
      </c>
      <c r="J44" s="993"/>
      <c r="K44" s="1327">
        <v>0</v>
      </c>
      <c r="L44" s="993"/>
      <c r="M44" s="1318">
        <f>SUM(G44,I44,K44)</f>
        <v>0</v>
      </c>
      <c r="N44" s="1077"/>
    </row>
    <row r="45" spans="1:14" ht="15.75" x14ac:dyDescent="0.25">
      <c r="A45" s="964"/>
      <c r="B45" s="1308"/>
      <c r="C45" s="955"/>
      <c r="D45" s="966"/>
      <c r="E45" s="202" t="s">
        <v>179</v>
      </c>
      <c r="F45" s="164">
        <v>0.01</v>
      </c>
      <c r="G45" s="1322"/>
      <c r="H45" s="993"/>
      <c r="I45" s="1325"/>
      <c r="J45" s="993"/>
      <c r="K45" s="1328"/>
      <c r="L45" s="993"/>
      <c r="M45" s="1319"/>
      <c r="N45" s="1078"/>
    </row>
    <row r="46" spans="1:14" ht="16.5" thickBot="1" x14ac:dyDescent="0.3">
      <c r="A46" s="960"/>
      <c r="B46" s="1308"/>
      <c r="C46" s="955"/>
      <c r="D46" s="966"/>
      <c r="E46" s="202" t="s">
        <v>180</v>
      </c>
      <c r="F46" s="165">
        <v>0.01</v>
      </c>
      <c r="G46" s="1323"/>
      <c r="H46" s="993"/>
      <c r="I46" s="1326"/>
      <c r="J46" s="993"/>
      <c r="K46" s="1329"/>
      <c r="L46" s="993"/>
      <c r="M46" s="1320"/>
      <c r="N46" s="1081"/>
    </row>
    <row r="47" spans="1:14" ht="15.75" customHeight="1" x14ac:dyDescent="0.25">
      <c r="A47" s="963">
        <v>30</v>
      </c>
      <c r="B47" s="1308" t="s">
        <v>350</v>
      </c>
      <c r="C47" s="955" t="s">
        <v>886</v>
      </c>
      <c r="D47" s="966" t="s">
        <v>890</v>
      </c>
      <c r="E47" s="202" t="s">
        <v>179</v>
      </c>
      <c r="F47" s="386">
        <v>1.7000000000000001E-2</v>
      </c>
      <c r="G47" s="1321">
        <v>0</v>
      </c>
      <c r="H47" s="993"/>
      <c r="I47" s="1324">
        <v>0</v>
      </c>
      <c r="J47" s="993"/>
      <c r="K47" s="1327">
        <v>0</v>
      </c>
      <c r="L47" s="993"/>
      <c r="M47" s="1318">
        <f>SUM(G47,I47,K47)</f>
        <v>0</v>
      </c>
      <c r="N47" s="1077"/>
    </row>
    <row r="48" spans="1:14" ht="16.5" thickBot="1" x14ac:dyDescent="0.3">
      <c r="A48" s="964"/>
      <c r="B48" s="1308"/>
      <c r="C48" s="955"/>
      <c r="D48" s="966"/>
      <c r="E48" s="202" t="s">
        <v>180</v>
      </c>
      <c r="F48" s="165">
        <v>1.7000000000000001E-2</v>
      </c>
      <c r="G48" s="1322"/>
      <c r="H48" s="993"/>
      <c r="I48" s="1325"/>
      <c r="J48" s="993"/>
      <c r="K48" s="1328"/>
      <c r="L48" s="993"/>
      <c r="M48" s="1319"/>
      <c r="N48" s="1078"/>
    </row>
    <row r="49" spans="1:14" ht="48" thickBot="1" x14ac:dyDescent="0.3">
      <c r="A49" s="799">
        <v>31</v>
      </c>
      <c r="B49" s="805" t="s">
        <v>350</v>
      </c>
      <c r="C49" s="795" t="s">
        <v>887</v>
      </c>
      <c r="D49" s="796" t="s">
        <v>890</v>
      </c>
      <c r="E49" s="202" t="s">
        <v>179</v>
      </c>
      <c r="F49" s="386">
        <v>0.03</v>
      </c>
      <c r="G49" s="793">
        <v>0</v>
      </c>
      <c r="H49" s="993"/>
      <c r="I49" s="792">
        <v>0</v>
      </c>
      <c r="J49" s="993"/>
      <c r="K49" s="791">
        <v>0</v>
      </c>
      <c r="L49" s="993"/>
      <c r="M49" s="790">
        <f>SUM(G49,I49,K49)</f>
        <v>0</v>
      </c>
      <c r="N49" s="779"/>
    </row>
    <row r="50" spans="1:14" ht="15.75" customHeight="1" x14ac:dyDescent="0.25">
      <c r="A50" s="963">
        <v>32</v>
      </c>
      <c r="B50" s="1308" t="s">
        <v>350</v>
      </c>
      <c r="C50" s="955" t="s">
        <v>888</v>
      </c>
      <c r="D50" s="966" t="s">
        <v>890</v>
      </c>
      <c r="E50" s="202" t="s">
        <v>178</v>
      </c>
      <c r="F50" s="162">
        <v>0.01</v>
      </c>
      <c r="G50" s="1321">
        <v>0</v>
      </c>
      <c r="H50" s="993"/>
      <c r="I50" s="1324">
        <v>0</v>
      </c>
      <c r="J50" s="993"/>
      <c r="K50" s="1327">
        <v>0</v>
      </c>
      <c r="L50" s="993"/>
      <c r="M50" s="1318">
        <f>SUM(G50,I50,K50)</f>
        <v>0</v>
      </c>
      <c r="N50" s="1077"/>
    </row>
    <row r="51" spans="1:14" ht="15.75" x14ac:dyDescent="0.25">
      <c r="A51" s="964"/>
      <c r="B51" s="1308"/>
      <c r="C51" s="955"/>
      <c r="D51" s="966"/>
      <c r="E51" s="202" t="s">
        <v>179</v>
      </c>
      <c r="F51" s="164">
        <v>0.01</v>
      </c>
      <c r="G51" s="1322"/>
      <c r="H51" s="993"/>
      <c r="I51" s="1325"/>
      <c r="J51" s="993"/>
      <c r="K51" s="1328"/>
      <c r="L51" s="993"/>
      <c r="M51" s="1319"/>
      <c r="N51" s="1078"/>
    </row>
    <row r="52" spans="1:14" ht="16.5" thickBot="1" x14ac:dyDescent="0.3">
      <c r="A52" s="960"/>
      <c r="B52" s="1308"/>
      <c r="C52" s="955"/>
      <c r="D52" s="966"/>
      <c r="E52" s="202" t="s">
        <v>180</v>
      </c>
      <c r="F52" s="165">
        <v>0.01</v>
      </c>
      <c r="G52" s="1323"/>
      <c r="H52" s="993"/>
      <c r="I52" s="1326"/>
      <c r="J52" s="993"/>
      <c r="K52" s="1329"/>
      <c r="L52" s="993"/>
      <c r="M52" s="1320"/>
      <c r="N52" s="1081"/>
    </row>
    <row r="53" spans="1:14" ht="15.75" customHeight="1" x14ac:dyDescent="0.25">
      <c r="A53" s="963">
        <v>33</v>
      </c>
      <c r="B53" s="1308" t="s">
        <v>350</v>
      </c>
      <c r="C53" s="955" t="s">
        <v>889</v>
      </c>
      <c r="D53" s="966" t="s">
        <v>890</v>
      </c>
      <c r="E53" s="202" t="s">
        <v>179</v>
      </c>
      <c r="F53" s="386">
        <v>1.7000000000000001E-2</v>
      </c>
      <c r="G53" s="1321">
        <v>0</v>
      </c>
      <c r="H53" s="993"/>
      <c r="I53" s="1324">
        <v>0</v>
      </c>
      <c r="J53" s="993"/>
      <c r="K53" s="1327">
        <v>0</v>
      </c>
      <c r="L53" s="993"/>
      <c r="M53" s="1318">
        <f>SUM(G53,I53,K53)</f>
        <v>0</v>
      </c>
      <c r="N53" s="1077"/>
    </row>
    <row r="54" spans="1:14" ht="16.5" thickBot="1" x14ac:dyDescent="0.3">
      <c r="A54" s="960"/>
      <c r="B54" s="1309"/>
      <c r="C54" s="956"/>
      <c r="D54" s="967"/>
      <c r="E54" s="202" t="s">
        <v>180</v>
      </c>
      <c r="F54" s="165">
        <v>1.7000000000000001E-2</v>
      </c>
      <c r="G54" s="1322"/>
      <c r="H54" s="993"/>
      <c r="I54" s="1325"/>
      <c r="J54" s="993"/>
      <c r="K54" s="1328"/>
      <c r="L54" s="993"/>
      <c r="M54" s="1319"/>
      <c r="N54" s="1078"/>
    </row>
    <row r="55" spans="1:14" ht="16.5" thickBot="1" x14ac:dyDescent="0.3">
      <c r="C55" s="960" t="s">
        <v>187</v>
      </c>
      <c r="D55" s="961"/>
      <c r="E55" s="962"/>
      <c r="F55" s="806">
        <f>SUM(F6:F54)</f>
        <v>0.99800000000000066</v>
      </c>
      <c r="G55" s="170">
        <f>SUM(G6:G54)</f>
        <v>0</v>
      </c>
      <c r="H55" s="994"/>
      <c r="I55" s="171">
        <f>SUM(I6:I54,G55)</f>
        <v>0</v>
      </c>
      <c r="J55" s="994"/>
      <c r="K55" s="172">
        <f>SUM(K6:K54,I55)</f>
        <v>0</v>
      </c>
      <c r="L55" s="994"/>
      <c r="M55" s="182"/>
      <c r="N55" s="9"/>
    </row>
    <row r="56" spans="1:14" ht="15.75" x14ac:dyDescent="0.25">
      <c r="C56" s="175"/>
      <c r="D56" s="175"/>
      <c r="E56" s="176"/>
      <c r="F56" s="177"/>
      <c r="G56" s="184"/>
      <c r="H56" s="179"/>
      <c r="I56" s="185"/>
      <c r="J56" s="176"/>
      <c r="K56" s="185"/>
      <c r="L56" s="181"/>
      <c r="M56" s="182"/>
      <c r="N56" s="9"/>
    </row>
    <row r="59" spans="1:14" x14ac:dyDescent="0.25">
      <c r="F59" s="188">
        <f>SUM(F6:F12)+F29+F32+F35+F38+F41+F44+F50</f>
        <v>0.28000000000000003</v>
      </c>
    </row>
    <row r="60" spans="1:14" x14ac:dyDescent="0.25">
      <c r="F60" s="188">
        <f>SUM(F13:F22)+F30+F33+F36+F39+F42+F45+F47+F49+F51+F53</f>
        <v>0.43400000000000016</v>
      </c>
    </row>
    <row r="61" spans="1:14" x14ac:dyDescent="0.25">
      <c r="F61" s="188">
        <f>SUM(F23:F28)+F31+F34+F37+F40+F43+F46+F48+F52+F54</f>
        <v>0.28400000000000009</v>
      </c>
    </row>
    <row r="62" spans="1:14" x14ac:dyDescent="0.25">
      <c r="F62" s="188">
        <f>SUM(F59:F61)</f>
        <v>0.99800000000000022</v>
      </c>
    </row>
  </sheetData>
  <mergeCells count="91">
    <mergeCell ref="M47:M48"/>
    <mergeCell ref="N47:N48"/>
    <mergeCell ref="B29:B31"/>
    <mergeCell ref="B32:B34"/>
    <mergeCell ref="B35:B37"/>
    <mergeCell ref="B38:B40"/>
    <mergeCell ref="B41:B43"/>
    <mergeCell ref="B44:B46"/>
    <mergeCell ref="B47:B48"/>
    <mergeCell ref="L6:L55"/>
    <mergeCell ref="M50:M52"/>
    <mergeCell ref="N50:N52"/>
    <mergeCell ref="A53:A54"/>
    <mergeCell ref="C53:C54"/>
    <mergeCell ref="D53:D54"/>
    <mergeCell ref="G53:G54"/>
    <mergeCell ref="I53:I54"/>
    <mergeCell ref="K53:K54"/>
    <mergeCell ref="M53:M54"/>
    <mergeCell ref="N53:N54"/>
    <mergeCell ref="A50:A52"/>
    <mergeCell ref="C50:C52"/>
    <mergeCell ref="D50:D52"/>
    <mergeCell ref="G50:G52"/>
    <mergeCell ref="I50:I52"/>
    <mergeCell ref="K41:K43"/>
    <mergeCell ref="A47:A48"/>
    <mergeCell ref="C47:C48"/>
    <mergeCell ref="D47:D48"/>
    <mergeCell ref="G47:G48"/>
    <mergeCell ref="I47:I48"/>
    <mergeCell ref="K47:K48"/>
    <mergeCell ref="H6:H55"/>
    <mergeCell ref="J6:J55"/>
    <mergeCell ref="K50:K52"/>
    <mergeCell ref="B50:B52"/>
    <mergeCell ref="B53:B54"/>
    <mergeCell ref="K35:K37"/>
    <mergeCell ref="M41:M43"/>
    <mergeCell ref="N41:N43"/>
    <mergeCell ref="A44:A46"/>
    <mergeCell ref="C44:C46"/>
    <mergeCell ref="D44:D46"/>
    <mergeCell ref="G44:G46"/>
    <mergeCell ref="I44:I46"/>
    <mergeCell ref="K44:K46"/>
    <mergeCell ref="M44:M46"/>
    <mergeCell ref="N44:N46"/>
    <mergeCell ref="A41:A43"/>
    <mergeCell ref="C41:C43"/>
    <mergeCell ref="D41:D43"/>
    <mergeCell ref="G41:G43"/>
    <mergeCell ref="I41:I43"/>
    <mergeCell ref="K29:K31"/>
    <mergeCell ref="M35:M37"/>
    <mergeCell ref="N35:N37"/>
    <mergeCell ref="A38:A40"/>
    <mergeCell ref="C38:C40"/>
    <mergeCell ref="D38:D40"/>
    <mergeCell ref="G38:G40"/>
    <mergeCell ref="I38:I40"/>
    <mergeCell ref="K38:K40"/>
    <mergeCell ref="M38:M40"/>
    <mergeCell ref="N38:N40"/>
    <mergeCell ref="A35:A37"/>
    <mergeCell ref="C35:C37"/>
    <mergeCell ref="D35:D37"/>
    <mergeCell ref="G35:G37"/>
    <mergeCell ref="I35:I37"/>
    <mergeCell ref="C55:E55"/>
    <mergeCell ref="M29:M31"/>
    <mergeCell ref="N29:N31"/>
    <mergeCell ref="A32:A34"/>
    <mergeCell ref="C32:C34"/>
    <mergeCell ref="D32:D34"/>
    <mergeCell ref="G32:G34"/>
    <mergeCell ref="I32:I34"/>
    <mergeCell ref="K32:K34"/>
    <mergeCell ref="M32:M34"/>
    <mergeCell ref="N32:N34"/>
    <mergeCell ref="A29:A31"/>
    <mergeCell ref="C29:C31"/>
    <mergeCell ref="D29:D31"/>
    <mergeCell ref="G29:G31"/>
    <mergeCell ref="I29:I31"/>
    <mergeCell ref="N1:N2"/>
    <mergeCell ref="D2:L2"/>
    <mergeCell ref="D3:L3"/>
    <mergeCell ref="A1:C3"/>
    <mergeCell ref="D1:L1"/>
    <mergeCell ref="M1:M2"/>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D11" sqref="D11"/>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891</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167</v>
      </c>
      <c r="C3" s="1012"/>
      <c r="D3" s="1012"/>
      <c r="E3" s="1012"/>
      <c r="F3" s="1012"/>
      <c r="G3" s="1013"/>
      <c r="H3" s="801" t="s">
        <v>168</v>
      </c>
      <c r="I3" s="802">
        <v>1</v>
      </c>
      <c r="J3" s="803"/>
      <c r="K3" s="800"/>
    </row>
    <row r="4" spans="1:11" ht="17.25" thickBot="1" x14ac:dyDescent="0.35">
      <c r="A4" s="210"/>
      <c r="B4" s="210"/>
      <c r="C4" s="211"/>
      <c r="D4" s="210"/>
      <c r="E4" s="210"/>
      <c r="F4" s="210"/>
      <c r="G4" s="210"/>
      <c r="H4" s="210"/>
      <c r="I4" s="210"/>
      <c r="J4" s="210"/>
    </row>
    <row r="5" spans="1:11" ht="17.25" thickBot="1" x14ac:dyDescent="0.35">
      <c r="A5" s="794" t="s">
        <v>64</v>
      </c>
      <c r="B5" s="212" t="s">
        <v>65</v>
      </c>
      <c r="C5" s="212" t="s">
        <v>66</v>
      </c>
      <c r="D5" s="213"/>
      <c r="E5" s="214" t="s">
        <v>190</v>
      </c>
      <c r="F5" s="1031" t="s">
        <v>348</v>
      </c>
      <c r="G5" s="1032"/>
      <c r="H5" s="1032"/>
      <c r="I5" s="1033"/>
      <c r="J5" s="213"/>
    </row>
    <row r="6" spans="1:11" ht="17.25" thickBot="1" x14ac:dyDescent="0.35">
      <c r="A6" s="215" t="s">
        <v>192</v>
      </c>
      <c r="B6" s="216">
        <f>SUM('PLAN DE INCENTIVOS'!G6:G54)</f>
        <v>0</v>
      </c>
      <c r="C6" s="217">
        <v>0.28000000000000003</v>
      </c>
      <c r="D6" s="213"/>
      <c r="E6" s="218" t="s">
        <v>193</v>
      </c>
      <c r="F6" s="1034" t="s">
        <v>194</v>
      </c>
      <c r="G6" s="1035"/>
      <c r="H6" s="1035"/>
      <c r="I6" s="1036"/>
      <c r="J6" s="213"/>
    </row>
    <row r="7" spans="1:11" ht="17.25" thickBot="1" x14ac:dyDescent="0.35">
      <c r="A7" s="219" t="s">
        <v>195</v>
      </c>
      <c r="B7" s="220">
        <f>SUM('PLAN DE INCENTIVOS'!I6:I54)</f>
        <v>0</v>
      </c>
      <c r="C7" s="221">
        <v>0.434</v>
      </c>
      <c r="D7" s="213"/>
      <c r="E7" s="1037" t="s">
        <v>196</v>
      </c>
      <c r="F7" s="1158" t="s">
        <v>892</v>
      </c>
      <c r="G7" s="1228"/>
      <c r="H7" s="1228"/>
      <c r="I7" s="1229"/>
      <c r="J7" s="213"/>
    </row>
    <row r="8" spans="1:11" ht="17.25" thickBot="1" x14ac:dyDescent="0.35">
      <c r="A8" s="222" t="s">
        <v>198</v>
      </c>
      <c r="B8" s="223">
        <f>SUM('PLAN DE INCENTIVOS'!K6:K54)</f>
        <v>0</v>
      </c>
      <c r="C8" s="224">
        <v>0.28399999999999997</v>
      </c>
      <c r="D8" s="213"/>
      <c r="E8" s="1038"/>
      <c r="F8" s="1230"/>
      <c r="G8" s="1231"/>
      <c r="H8" s="1231"/>
      <c r="I8" s="1232"/>
      <c r="J8" s="225"/>
    </row>
    <row r="9" spans="1:11" ht="17.25" thickBot="1" x14ac:dyDescent="0.35">
      <c r="A9" s="214" t="s">
        <v>68</v>
      </c>
      <c r="B9" s="226">
        <f>SUM(B6:B8)</f>
        <v>0</v>
      </c>
      <c r="C9" s="227">
        <f>SUM(C6:C8)</f>
        <v>0.998</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F5:I5"/>
    <mergeCell ref="F6:I6"/>
    <mergeCell ref="E7:E9"/>
    <mergeCell ref="F7:I9"/>
    <mergeCell ref="A25:J25"/>
    <mergeCell ref="A26:J29"/>
    <mergeCell ref="A1:A3"/>
    <mergeCell ref="B1:G1"/>
    <mergeCell ref="H1:H2"/>
    <mergeCell ref="I1:I2"/>
    <mergeCell ref="J1:J2"/>
    <mergeCell ref="K1:K2"/>
    <mergeCell ref="B2:G2"/>
    <mergeCell ref="B3:G3"/>
  </mergeCells>
  <conditionalFormatting sqref="D6:F6 F5 E7:F7">
    <cfRule type="containsText" dxfId="35" priority="1" operator="containsText" text="CUMPLIMIENTO">
      <formula>NOT(ISERROR(SEARCH("CUMPLIMIENTO",D5)))</formula>
    </cfRule>
    <cfRule type="containsText" dxfId="34" priority="2" operator="containsText" text="OBSERVACION">
      <formula>NOT(ISERROR(SEARCH("OBSERVACION",D5)))</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FFFF00"/>
  </sheetPr>
  <dimension ref="A1:P43"/>
  <sheetViews>
    <sheetView zoomScale="40" zoomScaleNormal="40" workbookViewId="0">
      <selection activeCell="N12" sqref="N12"/>
    </sheetView>
  </sheetViews>
  <sheetFormatPr baseColWidth="10" defaultColWidth="34.28515625" defaultRowHeight="20.25" x14ac:dyDescent="0.3"/>
  <cols>
    <col min="1" max="1" width="3.85546875" style="409" customWidth="1"/>
    <col min="2" max="2" width="6" style="409" bestFit="1" customWidth="1"/>
    <col min="3" max="6" width="21.140625" style="409" bestFit="1" customWidth="1"/>
    <col min="7" max="7" width="29.42578125" style="431" customWidth="1"/>
    <col min="8" max="8" width="40.5703125" style="431" customWidth="1"/>
    <col min="9" max="10" width="40.5703125" style="409" customWidth="1"/>
    <col min="11" max="11" width="36.85546875" style="409" customWidth="1"/>
    <col min="12" max="12" width="20.42578125" style="409" bestFit="1" customWidth="1"/>
    <col min="13" max="13" width="12.7109375" style="409" bestFit="1" customWidth="1"/>
    <col min="14" max="14" width="18" style="409" customWidth="1"/>
    <col min="15" max="15" width="28.5703125" style="409" customWidth="1"/>
    <col min="16" max="16" width="22.42578125" style="425" hidden="1" customWidth="1"/>
    <col min="17" max="16384" width="34.28515625" style="425"/>
  </cols>
  <sheetData>
    <row r="1" spans="2:16" s="409" customFormat="1" ht="6.75" customHeight="1" x14ac:dyDescent="0.3"/>
    <row r="2" spans="2:16" s="409" customFormat="1" ht="79.5" customHeight="1" x14ac:dyDescent="0.3">
      <c r="B2" s="1330"/>
      <c r="C2" s="1330"/>
      <c r="D2" s="1330"/>
      <c r="E2" s="1330"/>
      <c r="F2" s="1331" t="s">
        <v>372</v>
      </c>
      <c r="G2" s="1331"/>
      <c r="H2" s="1331" t="s">
        <v>373</v>
      </c>
      <c r="I2" s="1331"/>
      <c r="J2" s="1331"/>
      <c r="K2" s="1331"/>
      <c r="L2" s="1331"/>
      <c r="M2" s="1331" t="s">
        <v>1</v>
      </c>
      <c r="N2" s="1331"/>
      <c r="O2" s="410" t="s">
        <v>374</v>
      </c>
    </row>
    <row r="3" spans="2:16" s="409" customFormat="1" ht="79.5" customHeight="1" x14ac:dyDescent="0.3">
      <c r="B3" s="1330"/>
      <c r="C3" s="1330"/>
      <c r="D3" s="1330"/>
      <c r="E3" s="1330"/>
      <c r="F3" s="1332" t="s">
        <v>375</v>
      </c>
      <c r="G3" s="1332"/>
      <c r="H3" s="1332" t="s">
        <v>376</v>
      </c>
      <c r="I3" s="1332"/>
      <c r="J3" s="1332"/>
      <c r="K3" s="1332"/>
      <c r="L3" s="1332"/>
      <c r="M3" s="1332" t="s">
        <v>3</v>
      </c>
      <c r="N3" s="1332"/>
      <c r="O3" s="410" t="s">
        <v>377</v>
      </c>
    </row>
    <row r="4" spans="2:16" s="409" customFormat="1" ht="19.5" customHeight="1" x14ac:dyDescent="0.3">
      <c r="B4" s="411"/>
      <c r="C4" s="411"/>
      <c r="D4" s="411"/>
      <c r="E4" s="411"/>
      <c r="F4" s="412"/>
      <c r="G4" s="412"/>
      <c r="H4" s="412"/>
      <c r="I4" s="412"/>
      <c r="J4" s="412"/>
      <c r="K4" s="413"/>
      <c r="L4" s="413"/>
      <c r="M4" s="414"/>
      <c r="N4" s="414"/>
      <c r="O4" s="414"/>
    </row>
    <row r="5" spans="2:16" s="409" customFormat="1" ht="54" customHeight="1" x14ac:dyDescent="0.3">
      <c r="B5" s="1333" t="s">
        <v>378</v>
      </c>
      <c r="C5" s="1333"/>
      <c r="D5" s="1333"/>
      <c r="E5" s="1333"/>
      <c r="F5" s="1334" t="s">
        <v>379</v>
      </c>
      <c r="G5" s="1334"/>
      <c r="H5" s="1334"/>
      <c r="I5" s="1334"/>
      <c r="J5" s="1334"/>
      <c r="K5" s="1334"/>
      <c r="L5" s="1334"/>
      <c r="M5" s="1334"/>
      <c r="N5" s="1334"/>
      <c r="O5" s="1334"/>
    </row>
    <row r="6" spans="2:16" s="409" customFormat="1" ht="54" customHeight="1" x14ac:dyDescent="0.3">
      <c r="B6" s="1333" t="s">
        <v>380</v>
      </c>
      <c r="C6" s="1333"/>
      <c r="D6" s="1333"/>
      <c r="E6" s="1333"/>
      <c r="F6" s="1334" t="s">
        <v>381</v>
      </c>
      <c r="G6" s="1334"/>
      <c r="H6" s="1334"/>
      <c r="I6" s="1334"/>
      <c r="J6" s="1334"/>
      <c r="K6" s="1334"/>
      <c r="L6" s="1334"/>
      <c r="M6" s="1334"/>
      <c r="N6" s="1334"/>
      <c r="O6" s="1334"/>
    </row>
    <row r="7" spans="2:16" s="409" customFormat="1" ht="54" customHeight="1" x14ac:dyDescent="0.3">
      <c r="B7" s="1333" t="s">
        <v>382</v>
      </c>
      <c r="C7" s="1333"/>
      <c r="D7" s="1333"/>
      <c r="E7" s="1333"/>
      <c r="F7" s="1334" t="s">
        <v>383</v>
      </c>
      <c r="G7" s="1334"/>
      <c r="H7" s="1334"/>
      <c r="I7" s="1334"/>
      <c r="J7" s="1334"/>
      <c r="K7" s="1334"/>
      <c r="L7" s="1334"/>
      <c r="M7" s="1334"/>
      <c r="N7" s="1334"/>
      <c r="O7" s="1334"/>
    </row>
    <row r="8" spans="2:16" s="409" customFormat="1" ht="12.75" customHeight="1" x14ac:dyDescent="0.3">
      <c r="B8" s="1335"/>
      <c r="C8" s="1335"/>
      <c r="D8" s="1335"/>
      <c r="E8" s="1335"/>
      <c r="F8" s="1335"/>
      <c r="G8" s="1335"/>
      <c r="H8" s="1335"/>
      <c r="I8" s="1335"/>
      <c r="J8" s="1335"/>
      <c r="K8" s="1335"/>
      <c r="L8" s="1335"/>
    </row>
    <row r="9" spans="2:16" s="415" customFormat="1" ht="22.5" customHeight="1" x14ac:dyDescent="0.3">
      <c r="B9" s="1336" t="s">
        <v>169</v>
      </c>
      <c r="C9" s="1336" t="s">
        <v>384</v>
      </c>
      <c r="D9" s="1336"/>
      <c r="E9" s="1336"/>
      <c r="F9" s="1336"/>
      <c r="G9" s="1336" t="s">
        <v>385</v>
      </c>
      <c r="H9" s="1336"/>
      <c r="I9" s="1336" t="s">
        <v>386</v>
      </c>
      <c r="J9" s="1336"/>
      <c r="K9" s="1336" t="s">
        <v>387</v>
      </c>
      <c r="L9" s="1337" t="s">
        <v>388</v>
      </c>
      <c r="M9" s="1338"/>
      <c r="N9" s="1341" t="s">
        <v>389</v>
      </c>
      <c r="O9" s="1341" t="s">
        <v>390</v>
      </c>
    </row>
    <row r="10" spans="2:16" s="415" customFormat="1" ht="31.5" customHeight="1" x14ac:dyDescent="0.3">
      <c r="B10" s="1336"/>
      <c r="C10" s="416" t="s">
        <v>391</v>
      </c>
      <c r="D10" s="416" t="s">
        <v>392</v>
      </c>
      <c r="E10" s="416" t="s">
        <v>393</v>
      </c>
      <c r="F10" s="416" t="s">
        <v>394</v>
      </c>
      <c r="G10" s="1336"/>
      <c r="H10" s="1336"/>
      <c r="I10" s="1336"/>
      <c r="J10" s="1336"/>
      <c r="K10" s="1336"/>
      <c r="L10" s="1339"/>
      <c r="M10" s="1340"/>
      <c r="N10" s="1341"/>
      <c r="O10" s="1341"/>
    </row>
    <row r="11" spans="2:16" ht="75.75" customHeight="1" x14ac:dyDescent="0.3">
      <c r="B11" s="417">
        <v>1</v>
      </c>
      <c r="C11" s="418">
        <v>43861</v>
      </c>
      <c r="D11" s="419">
        <v>43921</v>
      </c>
      <c r="E11" s="419"/>
      <c r="F11" s="419"/>
      <c r="G11" s="1342" t="s">
        <v>395</v>
      </c>
      <c r="H11" s="1342"/>
      <c r="I11" s="1342" t="s">
        <v>396</v>
      </c>
      <c r="J11" s="1342"/>
      <c r="K11" s="420" t="s">
        <v>397</v>
      </c>
      <c r="L11" s="421" t="s">
        <v>398</v>
      </c>
      <c r="M11" s="422">
        <v>0.7</v>
      </c>
      <c r="N11" s="423"/>
      <c r="O11" s="422">
        <v>1</v>
      </c>
      <c r="P11" s="424" t="s">
        <v>399</v>
      </c>
    </row>
    <row r="12" spans="2:16" ht="100.5" customHeight="1" x14ac:dyDescent="0.3">
      <c r="B12" s="417">
        <v>2</v>
      </c>
      <c r="C12" s="418" t="s">
        <v>400</v>
      </c>
      <c r="D12" s="419">
        <v>43890</v>
      </c>
      <c r="E12" s="419">
        <v>44012</v>
      </c>
      <c r="F12" s="419">
        <v>44196</v>
      </c>
      <c r="G12" s="1342" t="s">
        <v>401</v>
      </c>
      <c r="H12" s="1342"/>
      <c r="I12" s="1342" t="s">
        <v>402</v>
      </c>
      <c r="J12" s="1342"/>
      <c r="K12" s="420" t="s">
        <v>403</v>
      </c>
      <c r="L12" s="426" t="s">
        <v>404</v>
      </c>
      <c r="M12" s="422">
        <v>1</v>
      </c>
      <c r="N12" s="423"/>
      <c r="O12" s="422">
        <v>1</v>
      </c>
      <c r="P12" s="427" t="s">
        <v>398</v>
      </c>
    </row>
    <row r="13" spans="2:16" ht="72.75" customHeight="1" x14ac:dyDescent="0.3">
      <c r="B13" s="417">
        <v>3</v>
      </c>
      <c r="C13" s="418">
        <v>43831</v>
      </c>
      <c r="D13" s="419">
        <v>43921</v>
      </c>
      <c r="E13" s="419" t="s">
        <v>405</v>
      </c>
      <c r="F13" s="419">
        <v>44012</v>
      </c>
      <c r="G13" s="1342" t="s">
        <v>406</v>
      </c>
      <c r="H13" s="1342"/>
      <c r="I13" s="1342" t="s">
        <v>407</v>
      </c>
      <c r="J13" s="1342"/>
      <c r="K13" s="420" t="s">
        <v>408</v>
      </c>
      <c r="L13" s="421" t="s">
        <v>398</v>
      </c>
      <c r="M13" s="422">
        <v>0.4</v>
      </c>
      <c r="N13" s="423"/>
      <c r="O13" s="422">
        <v>1</v>
      </c>
      <c r="P13" s="428" t="s">
        <v>404</v>
      </c>
    </row>
    <row r="14" spans="2:16" ht="102.75" customHeight="1" x14ac:dyDescent="0.3">
      <c r="B14" s="417">
        <v>4</v>
      </c>
      <c r="C14" s="418">
        <v>43831</v>
      </c>
      <c r="D14" s="419">
        <v>43921</v>
      </c>
      <c r="E14" s="419">
        <v>44012</v>
      </c>
      <c r="F14" s="419">
        <v>44196</v>
      </c>
      <c r="G14" s="1342" t="s">
        <v>409</v>
      </c>
      <c r="H14" s="1342"/>
      <c r="I14" s="1342" t="s">
        <v>410</v>
      </c>
      <c r="J14" s="1342"/>
      <c r="K14" s="420" t="s">
        <v>408</v>
      </c>
      <c r="L14" s="426" t="s">
        <v>404</v>
      </c>
      <c r="M14" s="422">
        <v>1</v>
      </c>
      <c r="N14" s="423"/>
      <c r="O14" s="422">
        <v>1</v>
      </c>
    </row>
    <row r="15" spans="2:16" ht="81.75" customHeight="1" x14ac:dyDescent="0.3">
      <c r="B15" s="417">
        <v>5</v>
      </c>
      <c r="C15" s="418">
        <v>43831</v>
      </c>
      <c r="D15" s="419">
        <v>44043</v>
      </c>
      <c r="E15" s="419">
        <v>44135</v>
      </c>
      <c r="F15" s="419">
        <v>44196</v>
      </c>
      <c r="G15" s="1342" t="s">
        <v>411</v>
      </c>
      <c r="H15" s="1342"/>
      <c r="I15" s="1342" t="s">
        <v>412</v>
      </c>
      <c r="J15" s="1342"/>
      <c r="K15" s="420" t="s">
        <v>408</v>
      </c>
      <c r="L15" s="421" t="s">
        <v>398</v>
      </c>
      <c r="M15" s="422">
        <v>0.8</v>
      </c>
      <c r="N15" s="423"/>
      <c r="O15" s="422">
        <v>1</v>
      </c>
    </row>
    <row r="16" spans="2:16" ht="107.25" customHeight="1" x14ac:dyDescent="0.3">
      <c r="B16" s="417">
        <v>6</v>
      </c>
      <c r="C16" s="418">
        <v>43889</v>
      </c>
      <c r="D16" s="419">
        <v>44012</v>
      </c>
      <c r="E16" s="419">
        <v>44043</v>
      </c>
      <c r="F16" s="419">
        <v>44196</v>
      </c>
      <c r="G16" s="1342" t="s">
        <v>413</v>
      </c>
      <c r="H16" s="1342"/>
      <c r="I16" s="1342" t="s">
        <v>414</v>
      </c>
      <c r="J16" s="1342"/>
      <c r="K16" s="420" t="s">
        <v>408</v>
      </c>
      <c r="L16" s="421" t="s">
        <v>398</v>
      </c>
      <c r="M16" s="422">
        <v>0.3</v>
      </c>
      <c r="N16" s="423"/>
      <c r="O16" s="422">
        <v>1</v>
      </c>
    </row>
    <row r="17" spans="2:15" ht="56.25" customHeight="1" x14ac:dyDescent="0.3">
      <c r="B17" s="417">
        <v>7</v>
      </c>
      <c r="C17" s="418">
        <v>43951</v>
      </c>
      <c r="D17" s="419">
        <v>44012</v>
      </c>
      <c r="E17" s="419">
        <v>44135</v>
      </c>
      <c r="F17" s="419">
        <v>44196</v>
      </c>
      <c r="G17" s="1342" t="s">
        <v>415</v>
      </c>
      <c r="H17" s="1342"/>
      <c r="I17" s="1342" t="s">
        <v>416</v>
      </c>
      <c r="J17" s="1342"/>
      <c r="K17" s="420" t="s">
        <v>408</v>
      </c>
      <c r="L17" s="421" t="s">
        <v>398</v>
      </c>
      <c r="M17" s="422">
        <v>0.4</v>
      </c>
      <c r="N17" s="423"/>
      <c r="O17" s="422">
        <v>1</v>
      </c>
    </row>
    <row r="18" spans="2:15" ht="56.25" customHeight="1" x14ac:dyDescent="0.3">
      <c r="B18" s="417">
        <v>8</v>
      </c>
      <c r="C18" s="418"/>
      <c r="D18" s="419">
        <v>43921</v>
      </c>
      <c r="E18" s="419">
        <v>44012</v>
      </c>
      <c r="F18" s="419">
        <v>44196</v>
      </c>
      <c r="G18" s="1342" t="s">
        <v>417</v>
      </c>
      <c r="H18" s="1342"/>
      <c r="I18" s="1342" t="s">
        <v>416</v>
      </c>
      <c r="J18" s="1342"/>
      <c r="K18" s="420" t="s">
        <v>408</v>
      </c>
      <c r="L18" s="426" t="s">
        <v>404</v>
      </c>
      <c r="M18" s="422">
        <v>1</v>
      </c>
      <c r="N18" s="423"/>
      <c r="O18" s="422">
        <v>1</v>
      </c>
    </row>
    <row r="19" spans="2:15" ht="102.75" customHeight="1" x14ac:dyDescent="0.3">
      <c r="B19" s="417">
        <v>9</v>
      </c>
      <c r="C19" s="418"/>
      <c r="D19" s="419">
        <v>44196</v>
      </c>
      <c r="E19" s="419">
        <v>44196</v>
      </c>
      <c r="F19" s="419">
        <v>44196</v>
      </c>
      <c r="G19" s="1342" t="s">
        <v>418</v>
      </c>
      <c r="H19" s="1342"/>
      <c r="I19" s="1342" t="s">
        <v>419</v>
      </c>
      <c r="J19" s="1342"/>
      <c r="K19" s="420" t="s">
        <v>408</v>
      </c>
      <c r="L19" s="426" t="s">
        <v>404</v>
      </c>
      <c r="M19" s="422">
        <v>1</v>
      </c>
      <c r="N19" s="423"/>
      <c r="O19" s="422">
        <v>1</v>
      </c>
    </row>
    <row r="20" spans="2:15" ht="86.25" customHeight="1" x14ac:dyDescent="0.3">
      <c r="B20" s="417">
        <v>10</v>
      </c>
      <c r="C20" s="418"/>
      <c r="D20" s="419">
        <v>44196</v>
      </c>
      <c r="E20" s="419">
        <v>44196</v>
      </c>
      <c r="F20" s="419">
        <v>44196</v>
      </c>
      <c r="G20" s="1342" t="s">
        <v>420</v>
      </c>
      <c r="H20" s="1342"/>
      <c r="I20" s="1342" t="s">
        <v>421</v>
      </c>
      <c r="J20" s="1342"/>
      <c r="K20" s="420" t="s">
        <v>408</v>
      </c>
      <c r="L20" s="426" t="s">
        <v>404</v>
      </c>
      <c r="M20" s="422">
        <v>1</v>
      </c>
      <c r="N20" s="423"/>
      <c r="O20" s="422">
        <v>1</v>
      </c>
    </row>
    <row r="21" spans="2:15" ht="66.75" customHeight="1" x14ac:dyDescent="0.3">
      <c r="B21" s="417">
        <v>11</v>
      </c>
      <c r="C21" s="418">
        <v>43921</v>
      </c>
      <c r="D21" s="419">
        <v>43921</v>
      </c>
      <c r="E21" s="419">
        <v>44196</v>
      </c>
      <c r="F21" s="419">
        <v>44196</v>
      </c>
      <c r="G21" s="1342" t="s">
        <v>422</v>
      </c>
      <c r="H21" s="1342"/>
      <c r="I21" s="1342" t="s">
        <v>423</v>
      </c>
      <c r="J21" s="1342"/>
      <c r="K21" s="420" t="s">
        <v>408</v>
      </c>
      <c r="L21" s="426" t="s">
        <v>404</v>
      </c>
      <c r="M21" s="422">
        <v>1</v>
      </c>
      <c r="N21" s="423"/>
      <c r="O21" s="422">
        <v>1</v>
      </c>
    </row>
    <row r="22" spans="2:15" ht="185.25" customHeight="1" x14ac:dyDescent="0.3">
      <c r="B22" s="417">
        <v>12</v>
      </c>
      <c r="C22" s="418">
        <v>43921</v>
      </c>
      <c r="D22" s="419">
        <v>44012</v>
      </c>
      <c r="E22" s="419">
        <v>44135</v>
      </c>
      <c r="F22" s="419">
        <v>44196</v>
      </c>
      <c r="G22" s="1342" t="s">
        <v>424</v>
      </c>
      <c r="H22" s="1342"/>
      <c r="I22" s="1342" t="s">
        <v>425</v>
      </c>
      <c r="J22" s="1342"/>
      <c r="K22" s="420" t="s">
        <v>408</v>
      </c>
      <c r="L22" s="421" t="s">
        <v>398</v>
      </c>
      <c r="M22" s="422">
        <v>0.6</v>
      </c>
      <c r="N22" s="423"/>
      <c r="O22" s="422">
        <v>1</v>
      </c>
    </row>
    <row r="23" spans="2:15" ht="141" customHeight="1" x14ac:dyDescent="0.3">
      <c r="B23" s="417">
        <v>13</v>
      </c>
      <c r="C23" s="418"/>
      <c r="D23" s="419">
        <v>44196</v>
      </c>
      <c r="E23" s="419">
        <v>44196</v>
      </c>
      <c r="F23" s="419">
        <v>44196</v>
      </c>
      <c r="G23" s="1342" t="s">
        <v>426</v>
      </c>
      <c r="H23" s="1342"/>
      <c r="I23" s="1342" t="s">
        <v>427</v>
      </c>
      <c r="J23" s="1342"/>
      <c r="K23" s="420" t="s">
        <v>408</v>
      </c>
      <c r="L23" s="426" t="s">
        <v>404</v>
      </c>
      <c r="M23" s="422">
        <v>0.4</v>
      </c>
      <c r="N23" s="423"/>
      <c r="O23" s="422">
        <v>1</v>
      </c>
    </row>
    <row r="24" spans="2:15" ht="141.75" customHeight="1" x14ac:dyDescent="0.3">
      <c r="B24" s="417">
        <v>14</v>
      </c>
      <c r="C24" s="418"/>
      <c r="D24" s="419">
        <v>44196</v>
      </c>
      <c r="E24" s="419">
        <v>44196</v>
      </c>
      <c r="F24" s="419">
        <v>44196</v>
      </c>
      <c r="G24" s="1342" t="s">
        <v>428</v>
      </c>
      <c r="H24" s="1342"/>
      <c r="I24" s="1342" t="s">
        <v>429</v>
      </c>
      <c r="J24" s="1342"/>
      <c r="K24" s="420" t="s">
        <v>408</v>
      </c>
      <c r="L24" s="421" t="s">
        <v>398</v>
      </c>
      <c r="M24" s="422">
        <v>0.6</v>
      </c>
      <c r="N24" s="423"/>
      <c r="O24" s="422">
        <v>1</v>
      </c>
    </row>
    <row r="25" spans="2:15" ht="65.25" customHeight="1" x14ac:dyDescent="0.3">
      <c r="B25" s="417">
        <v>15</v>
      </c>
      <c r="C25" s="418">
        <v>44012</v>
      </c>
      <c r="D25" s="419">
        <v>44135</v>
      </c>
      <c r="E25" s="419">
        <v>44165</v>
      </c>
      <c r="F25" s="419">
        <v>44196</v>
      </c>
      <c r="G25" s="1342" t="s">
        <v>430</v>
      </c>
      <c r="H25" s="1342"/>
      <c r="I25" s="1342" t="s">
        <v>431</v>
      </c>
      <c r="J25" s="1342"/>
      <c r="K25" s="420" t="s">
        <v>408</v>
      </c>
      <c r="L25" s="426" t="s">
        <v>404</v>
      </c>
      <c r="M25" s="422">
        <v>1</v>
      </c>
      <c r="N25" s="423"/>
      <c r="O25" s="422">
        <v>1</v>
      </c>
    </row>
    <row r="26" spans="2:15" ht="63" customHeight="1" x14ac:dyDescent="0.3">
      <c r="B26" s="417">
        <v>16</v>
      </c>
      <c r="C26" s="418">
        <v>44165</v>
      </c>
      <c r="D26" s="419"/>
      <c r="E26" s="419"/>
      <c r="F26" s="419"/>
      <c r="G26" s="1342" t="s">
        <v>432</v>
      </c>
      <c r="H26" s="1342"/>
      <c r="I26" s="1342" t="s">
        <v>433</v>
      </c>
      <c r="J26" s="1342"/>
      <c r="K26" s="420" t="s">
        <v>408</v>
      </c>
      <c r="L26" s="426" t="s">
        <v>404</v>
      </c>
      <c r="M26" s="422">
        <v>1</v>
      </c>
      <c r="N26" s="423"/>
      <c r="O26" s="422">
        <v>1</v>
      </c>
    </row>
    <row r="27" spans="2:15" ht="45.75" customHeight="1" x14ac:dyDescent="0.3">
      <c r="B27" s="417">
        <v>17</v>
      </c>
      <c r="C27" s="418">
        <v>43845</v>
      </c>
      <c r="D27" s="419">
        <v>44196</v>
      </c>
      <c r="E27" s="419">
        <v>44196</v>
      </c>
      <c r="F27" s="419">
        <v>44196</v>
      </c>
      <c r="G27" s="1342" t="s">
        <v>434</v>
      </c>
      <c r="H27" s="1342"/>
      <c r="I27" s="1342" t="s">
        <v>435</v>
      </c>
      <c r="J27" s="1342"/>
      <c r="K27" s="420" t="s">
        <v>408</v>
      </c>
      <c r="L27" s="426" t="s">
        <v>404</v>
      </c>
      <c r="M27" s="422">
        <v>1</v>
      </c>
      <c r="N27" s="423"/>
      <c r="O27" s="422">
        <v>1</v>
      </c>
    </row>
    <row r="28" spans="2:15" ht="178.5" customHeight="1" x14ac:dyDescent="0.3">
      <c r="B28" s="417">
        <v>18</v>
      </c>
      <c r="C28" s="418">
        <v>44196</v>
      </c>
      <c r="D28" s="418">
        <v>44196</v>
      </c>
      <c r="E28" s="418">
        <v>44196</v>
      </c>
      <c r="F28" s="418">
        <v>44196</v>
      </c>
      <c r="G28" s="1342" t="s">
        <v>436</v>
      </c>
      <c r="H28" s="1342"/>
      <c r="I28" s="1342" t="s">
        <v>437</v>
      </c>
      <c r="J28" s="1342"/>
      <c r="K28" s="420" t="s">
        <v>408</v>
      </c>
      <c r="L28" s="426" t="s">
        <v>404</v>
      </c>
      <c r="M28" s="422">
        <v>1</v>
      </c>
      <c r="N28" s="423"/>
      <c r="O28" s="422">
        <v>1</v>
      </c>
    </row>
    <row r="29" spans="2:15" ht="123" customHeight="1" x14ac:dyDescent="0.3">
      <c r="B29" s="417">
        <v>19</v>
      </c>
      <c r="C29" s="418">
        <v>44196</v>
      </c>
      <c r="D29" s="418">
        <v>44196</v>
      </c>
      <c r="E29" s="418">
        <v>44196</v>
      </c>
      <c r="F29" s="418">
        <v>44196</v>
      </c>
      <c r="G29" s="1342" t="s">
        <v>438</v>
      </c>
      <c r="H29" s="1342"/>
      <c r="I29" s="1342" t="s">
        <v>439</v>
      </c>
      <c r="J29" s="1342"/>
      <c r="K29" s="420" t="s">
        <v>408</v>
      </c>
      <c r="L29" s="426" t="s">
        <v>404</v>
      </c>
      <c r="M29" s="422">
        <v>1</v>
      </c>
      <c r="N29" s="423"/>
      <c r="O29" s="422">
        <v>1</v>
      </c>
    </row>
    <row r="30" spans="2:15" ht="63" customHeight="1" x14ac:dyDescent="0.3">
      <c r="B30" s="417">
        <v>20</v>
      </c>
      <c r="C30" s="418">
        <v>44012</v>
      </c>
      <c r="D30" s="419">
        <v>44135</v>
      </c>
      <c r="E30" s="419">
        <v>44196</v>
      </c>
      <c r="F30" s="419">
        <v>44196</v>
      </c>
      <c r="G30" s="1342" t="s">
        <v>440</v>
      </c>
      <c r="H30" s="1342"/>
      <c r="I30" s="1342" t="s">
        <v>441</v>
      </c>
      <c r="J30" s="1342"/>
      <c r="K30" s="420" t="s">
        <v>408</v>
      </c>
      <c r="L30" s="421" t="s">
        <v>398</v>
      </c>
      <c r="M30" s="422">
        <v>0.4</v>
      </c>
      <c r="N30" s="423"/>
      <c r="O30" s="422">
        <v>1</v>
      </c>
    </row>
    <row r="31" spans="2:15" ht="79.5" customHeight="1" x14ac:dyDescent="0.3">
      <c r="B31" s="417">
        <v>21</v>
      </c>
      <c r="C31" s="418">
        <v>43861</v>
      </c>
      <c r="D31" s="419">
        <v>44196</v>
      </c>
      <c r="E31" s="419">
        <v>44196</v>
      </c>
      <c r="F31" s="419">
        <v>44196</v>
      </c>
      <c r="G31" s="1342" t="s">
        <v>442</v>
      </c>
      <c r="H31" s="1342"/>
      <c r="I31" s="1342" t="s">
        <v>443</v>
      </c>
      <c r="J31" s="1342"/>
      <c r="K31" s="420" t="s">
        <v>408</v>
      </c>
      <c r="L31" s="426" t="s">
        <v>404</v>
      </c>
      <c r="M31" s="422">
        <v>1</v>
      </c>
      <c r="N31" s="423"/>
      <c r="O31" s="422">
        <v>1</v>
      </c>
    </row>
    <row r="32" spans="2:15" ht="68.25" customHeight="1" x14ac:dyDescent="0.3">
      <c r="B32" s="417">
        <v>22</v>
      </c>
      <c r="C32" s="418">
        <v>43861</v>
      </c>
      <c r="D32" s="419">
        <v>44196</v>
      </c>
      <c r="E32" s="419">
        <v>44196</v>
      </c>
      <c r="F32" s="419">
        <v>44196</v>
      </c>
      <c r="G32" s="1342" t="s">
        <v>444</v>
      </c>
      <c r="H32" s="1342"/>
      <c r="I32" s="1342" t="s">
        <v>445</v>
      </c>
      <c r="J32" s="1342"/>
      <c r="K32" s="420" t="s">
        <v>408</v>
      </c>
      <c r="L32" s="426" t="s">
        <v>404</v>
      </c>
      <c r="M32" s="422">
        <v>1</v>
      </c>
      <c r="N32" s="423"/>
      <c r="O32" s="422">
        <v>1</v>
      </c>
    </row>
    <row r="33" spans="2:15" ht="107.25" customHeight="1" x14ac:dyDescent="0.3">
      <c r="B33" s="417">
        <v>23</v>
      </c>
      <c r="C33" s="418">
        <v>43889</v>
      </c>
      <c r="D33" s="419">
        <v>44196</v>
      </c>
      <c r="E33" s="419">
        <v>44196</v>
      </c>
      <c r="F33" s="419">
        <v>44196</v>
      </c>
      <c r="G33" s="1342" t="s">
        <v>446</v>
      </c>
      <c r="H33" s="1342"/>
      <c r="I33" s="1342" t="s">
        <v>447</v>
      </c>
      <c r="J33" s="1342"/>
      <c r="K33" s="420" t="s">
        <v>408</v>
      </c>
      <c r="L33" s="421" t="s">
        <v>398</v>
      </c>
      <c r="M33" s="422">
        <v>0.8</v>
      </c>
      <c r="N33" s="423"/>
      <c r="O33" s="422">
        <v>1</v>
      </c>
    </row>
    <row r="34" spans="2:15" ht="65.25" customHeight="1" x14ac:dyDescent="0.3">
      <c r="B34" s="417">
        <v>24</v>
      </c>
      <c r="C34" s="418"/>
      <c r="D34" s="418">
        <v>43677</v>
      </c>
      <c r="E34" s="419">
        <v>44135</v>
      </c>
      <c r="F34" s="419">
        <v>44196</v>
      </c>
      <c r="G34" s="1342" t="s">
        <v>448</v>
      </c>
      <c r="H34" s="1342"/>
      <c r="I34" s="1342" t="s">
        <v>449</v>
      </c>
      <c r="J34" s="1342"/>
      <c r="K34" s="420" t="s">
        <v>408</v>
      </c>
      <c r="L34" s="429" t="s">
        <v>399</v>
      </c>
      <c r="M34" s="422">
        <v>0</v>
      </c>
      <c r="N34" s="423"/>
      <c r="O34" s="422">
        <v>1</v>
      </c>
    </row>
    <row r="35" spans="2:15" ht="36.75" customHeight="1" x14ac:dyDescent="0.3">
      <c r="C35" s="430"/>
      <c r="D35" s="430"/>
      <c r="E35" s="430"/>
      <c r="F35" s="430"/>
      <c r="M35" s="432"/>
    </row>
    <row r="36" spans="2:15" x14ac:dyDescent="0.3">
      <c r="C36" s="430"/>
      <c r="D36" s="430"/>
      <c r="E36" s="430"/>
      <c r="F36" s="430"/>
      <c r="I36" s="433"/>
      <c r="J36" s="433"/>
    </row>
    <row r="37" spans="2:15" x14ac:dyDescent="0.3">
      <c r="C37" s="430"/>
      <c r="D37" s="430"/>
      <c r="E37" s="1343"/>
      <c r="F37" s="1343"/>
      <c r="G37" s="1343"/>
      <c r="I37" s="433"/>
      <c r="J37" s="1345"/>
      <c r="K37" s="1345"/>
      <c r="L37" s="1345"/>
    </row>
    <row r="38" spans="2:15" x14ac:dyDescent="0.3">
      <c r="C38" s="430"/>
      <c r="D38" s="430"/>
      <c r="E38" s="1343"/>
      <c r="F38" s="1343"/>
      <c r="G38" s="1343"/>
      <c r="I38" s="433"/>
      <c r="J38" s="1345"/>
      <c r="K38" s="1345"/>
      <c r="L38" s="1345"/>
    </row>
    <row r="39" spans="2:15" x14ac:dyDescent="0.3">
      <c r="E39" s="1343"/>
      <c r="F39" s="1343"/>
      <c r="G39" s="1343"/>
      <c r="I39" s="433"/>
      <c r="J39" s="1345"/>
      <c r="K39" s="1345"/>
      <c r="L39" s="1345"/>
    </row>
    <row r="40" spans="2:15" x14ac:dyDescent="0.3">
      <c r="E40" s="1343"/>
      <c r="F40" s="1343"/>
      <c r="G40" s="1343"/>
      <c r="I40" s="433"/>
      <c r="J40" s="1345"/>
      <c r="K40" s="1345"/>
      <c r="L40" s="1345"/>
    </row>
    <row r="41" spans="2:15" x14ac:dyDescent="0.3">
      <c r="E41" s="1344"/>
      <c r="F41" s="1344"/>
      <c r="G41" s="1344"/>
      <c r="I41" s="425"/>
      <c r="J41" s="1335"/>
      <c r="K41" s="1335"/>
      <c r="L41" s="1335"/>
    </row>
    <row r="42" spans="2:15" ht="26.25" x14ac:dyDescent="0.4">
      <c r="E42" s="1346" t="s">
        <v>450</v>
      </c>
      <c r="F42" s="1346"/>
      <c r="G42" s="1346"/>
      <c r="H42" s="434"/>
      <c r="I42" s="435"/>
      <c r="J42" s="1346" t="s">
        <v>451</v>
      </c>
      <c r="K42" s="1346"/>
      <c r="L42" s="1346"/>
    </row>
    <row r="43" spans="2:15" ht="9.75" customHeight="1" x14ac:dyDescent="0.3"/>
  </sheetData>
  <mergeCells count="74">
    <mergeCell ref="G34:H34"/>
    <mergeCell ref="I34:J34"/>
    <mergeCell ref="E37:G41"/>
    <mergeCell ref="J37:L41"/>
    <mergeCell ref="E42:G42"/>
    <mergeCell ref="J42:L42"/>
    <mergeCell ref="G31:H31"/>
    <mergeCell ref="I31:J31"/>
    <mergeCell ref="G32:H32"/>
    <mergeCell ref="I32:J32"/>
    <mergeCell ref="G33:H33"/>
    <mergeCell ref="I33:J33"/>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N9:N10"/>
    <mergeCell ref="O9:O10"/>
    <mergeCell ref="G11:H11"/>
    <mergeCell ref="I11:J11"/>
    <mergeCell ref="G12:H12"/>
    <mergeCell ref="I12:J12"/>
    <mergeCell ref="B8:L8"/>
    <mergeCell ref="B9:B10"/>
    <mergeCell ref="C9:F9"/>
    <mergeCell ref="G9:H10"/>
    <mergeCell ref="I9:J10"/>
    <mergeCell ref="K9:K10"/>
    <mergeCell ref="L9:M10"/>
    <mergeCell ref="B5:E5"/>
    <mergeCell ref="F5:O5"/>
    <mergeCell ref="B6:E6"/>
    <mergeCell ref="F6:O6"/>
    <mergeCell ref="B7:E7"/>
    <mergeCell ref="F7:O7"/>
    <mergeCell ref="B2:E3"/>
    <mergeCell ref="F2:G2"/>
    <mergeCell ref="H2:L2"/>
    <mergeCell ref="M2:N2"/>
    <mergeCell ref="F3:G3"/>
    <mergeCell ref="H3:L3"/>
    <mergeCell ref="M3:N3"/>
  </mergeCells>
  <dataValidations count="1">
    <dataValidation type="list" allowBlank="1" showInputMessage="1" showErrorMessage="1" sqref="L43:L65536 L35:L36">
      <formula1>#REF!</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D13" sqref="D13"/>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6" customHeight="1" x14ac:dyDescent="0.25">
      <c r="A1" s="1014"/>
      <c r="B1" s="1276" t="s">
        <v>483</v>
      </c>
      <c r="C1" s="1277"/>
      <c r="D1" s="1277"/>
      <c r="E1" s="1277"/>
      <c r="F1" s="1277"/>
      <c r="G1" s="1278"/>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376" t="s">
        <v>168</v>
      </c>
      <c r="I3" s="377">
        <v>1</v>
      </c>
      <c r="J3" s="378"/>
      <c r="K3" s="379"/>
    </row>
    <row r="4" spans="1:11" ht="17.25" thickBot="1" x14ac:dyDescent="0.35">
      <c r="A4" s="210"/>
      <c r="B4" s="210"/>
      <c r="C4" s="211"/>
      <c r="D4" s="210"/>
      <c r="E4" s="210"/>
      <c r="F4" s="210"/>
      <c r="G4" s="210"/>
      <c r="H4" s="210"/>
      <c r="I4" s="210"/>
      <c r="J4" s="210"/>
    </row>
    <row r="5" spans="1:11" ht="17.25" thickBot="1" x14ac:dyDescent="0.35">
      <c r="A5" s="372" t="s">
        <v>64</v>
      </c>
      <c r="B5" s="212" t="s">
        <v>65</v>
      </c>
      <c r="C5" s="212" t="s">
        <v>66</v>
      </c>
      <c r="D5" s="213"/>
      <c r="E5" s="214" t="s">
        <v>190</v>
      </c>
      <c r="F5" s="1031" t="s">
        <v>348</v>
      </c>
      <c r="G5" s="1032"/>
      <c r="H5" s="1032"/>
      <c r="I5" s="1033"/>
      <c r="J5" s="213"/>
    </row>
    <row r="6" spans="1:11" ht="17.25" thickBot="1" x14ac:dyDescent="0.35">
      <c r="A6" s="215" t="s">
        <v>192</v>
      </c>
      <c r="B6" s="216">
        <f>SUM([8]Hoja1!F6:F26)</f>
        <v>0</v>
      </c>
      <c r="C6" s="217">
        <v>0</v>
      </c>
      <c r="D6" s="213"/>
      <c r="E6" s="218" t="s">
        <v>193</v>
      </c>
      <c r="F6" s="1034" t="s">
        <v>194</v>
      </c>
      <c r="G6" s="1035"/>
      <c r="H6" s="1035"/>
      <c r="I6" s="1036"/>
      <c r="J6" s="213"/>
    </row>
    <row r="7" spans="1:11" ht="17.25" thickBot="1" x14ac:dyDescent="0.35">
      <c r="A7" s="219" t="s">
        <v>195</v>
      </c>
      <c r="B7" s="220">
        <f>SUM([8]Hoja1!H6:H26)</f>
        <v>0</v>
      </c>
      <c r="C7" s="221">
        <v>0.5</v>
      </c>
      <c r="D7" s="213"/>
      <c r="E7" s="1037" t="s">
        <v>196</v>
      </c>
      <c r="F7" s="1158" t="s">
        <v>484</v>
      </c>
      <c r="G7" s="1228"/>
      <c r="H7" s="1228"/>
      <c r="I7" s="1229"/>
      <c r="J7" s="213"/>
    </row>
    <row r="8" spans="1:11" ht="17.25" thickBot="1" x14ac:dyDescent="0.35">
      <c r="A8" s="222" t="s">
        <v>198</v>
      </c>
      <c r="B8" s="223">
        <f>SUM([8]Hoja1!J6:J26)</f>
        <v>0</v>
      </c>
      <c r="C8" s="224">
        <v>0.5</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33" priority="1" operator="containsText" text="CUMPLIMIENTO">
      <formula>NOT(ISERROR(SEARCH("CUMPLIMIENTO",D5)))</formula>
    </cfRule>
    <cfRule type="containsText" dxfId="32" priority="2" operator="containsText" text="OBSERVACION">
      <formula>NOT(ISERROR(SEARCH("OBSERVACION",D5)))</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77"/>
  <sheetViews>
    <sheetView workbookViewId="0"/>
  </sheetViews>
  <sheetFormatPr baseColWidth="10" defaultRowHeight="15" x14ac:dyDescent="0.25"/>
  <cols>
    <col min="1" max="1" width="20.28515625" style="512" customWidth="1"/>
    <col min="2" max="2" width="25.7109375" style="513" customWidth="1"/>
    <col min="3" max="3" width="71" style="513" customWidth="1"/>
    <col min="4" max="4" width="17.5703125" style="513" customWidth="1"/>
    <col min="5" max="5" width="12.42578125" style="513" customWidth="1"/>
    <col min="6" max="6" width="27.7109375" style="513" customWidth="1"/>
    <col min="7" max="7" width="28.28515625" style="513" customWidth="1"/>
    <col min="8" max="8" width="21.28515625" style="513" customWidth="1"/>
    <col min="9" max="9" width="21.42578125" style="513" customWidth="1"/>
    <col min="10" max="10" width="16.140625" style="513" bestFit="1" customWidth="1"/>
    <col min="11" max="11" width="16.7109375" style="513" customWidth="1"/>
    <col min="12" max="12" width="38.42578125" style="513" customWidth="1"/>
    <col min="13" max="13" width="14" style="514" customWidth="1"/>
    <col min="14" max="247" width="10.85546875" style="513" customWidth="1"/>
    <col min="248" max="248" width="20.28515625" style="513" customWidth="1"/>
    <col min="249" max="249" width="25.7109375" style="513" customWidth="1"/>
    <col min="250" max="250" width="67.5703125" style="513" customWidth="1"/>
    <col min="251" max="256" width="11.42578125" style="513"/>
    <col min="257" max="257" width="20.28515625" style="513" customWidth="1"/>
    <col min="258" max="258" width="25.7109375" style="513" customWidth="1"/>
    <col min="259" max="259" width="71" style="513" customWidth="1"/>
    <col min="260" max="260" width="17.5703125" style="513" customWidth="1"/>
    <col min="261" max="261" width="12.42578125" style="513" customWidth="1"/>
    <col min="262" max="262" width="27.7109375" style="513" customWidth="1"/>
    <col min="263" max="263" width="28.28515625" style="513" customWidth="1"/>
    <col min="264" max="264" width="21.28515625" style="513" customWidth="1"/>
    <col min="265" max="265" width="21.42578125" style="513" customWidth="1"/>
    <col min="266" max="266" width="16.140625" style="513" bestFit="1" customWidth="1"/>
    <col min="267" max="267" width="16.7109375" style="513" customWidth="1"/>
    <col min="268" max="268" width="38.42578125" style="513" customWidth="1"/>
    <col min="269" max="269" width="14" style="513" customWidth="1"/>
    <col min="270" max="503" width="10.85546875" style="513" customWidth="1"/>
    <col min="504" max="504" width="20.28515625" style="513" customWidth="1"/>
    <col min="505" max="505" width="25.7109375" style="513" customWidth="1"/>
    <col min="506" max="506" width="67.5703125" style="513" customWidth="1"/>
    <col min="507" max="512" width="11.42578125" style="513"/>
    <col min="513" max="513" width="20.28515625" style="513" customWidth="1"/>
    <col min="514" max="514" width="25.7109375" style="513" customWidth="1"/>
    <col min="515" max="515" width="71" style="513" customWidth="1"/>
    <col min="516" max="516" width="17.5703125" style="513" customWidth="1"/>
    <col min="517" max="517" width="12.42578125" style="513" customWidth="1"/>
    <col min="518" max="518" width="27.7109375" style="513" customWidth="1"/>
    <col min="519" max="519" width="28.28515625" style="513" customWidth="1"/>
    <col min="520" max="520" width="21.28515625" style="513" customWidth="1"/>
    <col min="521" max="521" width="21.42578125" style="513" customWidth="1"/>
    <col min="522" max="522" width="16.140625" style="513" bestFit="1" customWidth="1"/>
    <col min="523" max="523" width="16.7109375" style="513" customWidth="1"/>
    <col min="524" max="524" width="38.42578125" style="513" customWidth="1"/>
    <col min="525" max="525" width="14" style="513" customWidth="1"/>
    <col min="526" max="759" width="10.85546875" style="513" customWidth="1"/>
    <col min="760" max="760" width="20.28515625" style="513" customWidth="1"/>
    <col min="761" max="761" width="25.7109375" style="513" customWidth="1"/>
    <col min="762" max="762" width="67.5703125" style="513" customWidth="1"/>
    <col min="763" max="768" width="11.42578125" style="513"/>
    <col min="769" max="769" width="20.28515625" style="513" customWidth="1"/>
    <col min="770" max="770" width="25.7109375" style="513" customWidth="1"/>
    <col min="771" max="771" width="71" style="513" customWidth="1"/>
    <col min="772" max="772" width="17.5703125" style="513" customWidth="1"/>
    <col min="773" max="773" width="12.42578125" style="513" customWidth="1"/>
    <col min="774" max="774" width="27.7109375" style="513" customWidth="1"/>
    <col min="775" max="775" width="28.28515625" style="513" customWidth="1"/>
    <col min="776" max="776" width="21.28515625" style="513" customWidth="1"/>
    <col min="777" max="777" width="21.42578125" style="513" customWidth="1"/>
    <col min="778" max="778" width="16.140625" style="513" bestFit="1" customWidth="1"/>
    <col min="779" max="779" width="16.7109375" style="513" customWidth="1"/>
    <col min="780" max="780" width="38.42578125" style="513" customWidth="1"/>
    <col min="781" max="781" width="14" style="513" customWidth="1"/>
    <col min="782" max="1015" width="10.85546875" style="513" customWidth="1"/>
    <col min="1016" max="1016" width="20.28515625" style="513" customWidth="1"/>
    <col min="1017" max="1017" width="25.7109375" style="513" customWidth="1"/>
    <col min="1018" max="1018" width="67.5703125" style="513" customWidth="1"/>
    <col min="1019" max="1024" width="11.42578125" style="513"/>
    <col min="1025" max="1025" width="20.28515625" style="513" customWidth="1"/>
    <col min="1026" max="1026" width="25.7109375" style="513" customWidth="1"/>
    <col min="1027" max="1027" width="71" style="513" customWidth="1"/>
    <col min="1028" max="1028" width="17.5703125" style="513" customWidth="1"/>
    <col min="1029" max="1029" width="12.42578125" style="513" customWidth="1"/>
    <col min="1030" max="1030" width="27.7109375" style="513" customWidth="1"/>
    <col min="1031" max="1031" width="28.28515625" style="513" customWidth="1"/>
    <col min="1032" max="1032" width="21.28515625" style="513" customWidth="1"/>
    <col min="1033" max="1033" width="21.42578125" style="513" customWidth="1"/>
    <col min="1034" max="1034" width="16.140625" style="513" bestFit="1" customWidth="1"/>
    <col min="1035" max="1035" width="16.7109375" style="513" customWidth="1"/>
    <col min="1036" max="1036" width="38.42578125" style="513" customWidth="1"/>
    <col min="1037" max="1037" width="14" style="513" customWidth="1"/>
    <col min="1038" max="1271" width="10.85546875" style="513" customWidth="1"/>
    <col min="1272" max="1272" width="20.28515625" style="513" customWidth="1"/>
    <col min="1273" max="1273" width="25.7109375" style="513" customWidth="1"/>
    <col min="1274" max="1274" width="67.5703125" style="513" customWidth="1"/>
    <col min="1275" max="1280" width="11.42578125" style="513"/>
    <col min="1281" max="1281" width="20.28515625" style="513" customWidth="1"/>
    <col min="1282" max="1282" width="25.7109375" style="513" customWidth="1"/>
    <col min="1283" max="1283" width="71" style="513" customWidth="1"/>
    <col min="1284" max="1284" width="17.5703125" style="513" customWidth="1"/>
    <col min="1285" max="1285" width="12.42578125" style="513" customWidth="1"/>
    <col min="1286" max="1286" width="27.7109375" style="513" customWidth="1"/>
    <col min="1287" max="1287" width="28.28515625" style="513" customWidth="1"/>
    <col min="1288" max="1288" width="21.28515625" style="513" customWidth="1"/>
    <col min="1289" max="1289" width="21.42578125" style="513" customWidth="1"/>
    <col min="1290" max="1290" width="16.140625" style="513" bestFit="1" customWidth="1"/>
    <col min="1291" max="1291" width="16.7109375" style="513" customWidth="1"/>
    <col min="1292" max="1292" width="38.42578125" style="513" customWidth="1"/>
    <col min="1293" max="1293" width="14" style="513" customWidth="1"/>
    <col min="1294" max="1527" width="10.85546875" style="513" customWidth="1"/>
    <col min="1528" max="1528" width="20.28515625" style="513" customWidth="1"/>
    <col min="1529" max="1529" width="25.7109375" style="513" customWidth="1"/>
    <col min="1530" max="1530" width="67.5703125" style="513" customWidth="1"/>
    <col min="1531" max="1536" width="11.42578125" style="513"/>
    <col min="1537" max="1537" width="20.28515625" style="513" customWidth="1"/>
    <col min="1538" max="1538" width="25.7109375" style="513" customWidth="1"/>
    <col min="1539" max="1539" width="71" style="513" customWidth="1"/>
    <col min="1540" max="1540" width="17.5703125" style="513" customWidth="1"/>
    <col min="1541" max="1541" width="12.42578125" style="513" customWidth="1"/>
    <col min="1542" max="1542" width="27.7109375" style="513" customWidth="1"/>
    <col min="1543" max="1543" width="28.28515625" style="513" customWidth="1"/>
    <col min="1544" max="1544" width="21.28515625" style="513" customWidth="1"/>
    <col min="1545" max="1545" width="21.42578125" style="513" customWidth="1"/>
    <col min="1546" max="1546" width="16.140625" style="513" bestFit="1" customWidth="1"/>
    <col min="1547" max="1547" width="16.7109375" style="513" customWidth="1"/>
    <col min="1548" max="1548" width="38.42578125" style="513" customWidth="1"/>
    <col min="1549" max="1549" width="14" style="513" customWidth="1"/>
    <col min="1550" max="1783" width="10.85546875" style="513" customWidth="1"/>
    <col min="1784" max="1784" width="20.28515625" style="513" customWidth="1"/>
    <col min="1785" max="1785" width="25.7109375" style="513" customWidth="1"/>
    <col min="1786" max="1786" width="67.5703125" style="513" customWidth="1"/>
    <col min="1787" max="1792" width="11.42578125" style="513"/>
    <col min="1793" max="1793" width="20.28515625" style="513" customWidth="1"/>
    <col min="1794" max="1794" width="25.7109375" style="513" customWidth="1"/>
    <col min="1795" max="1795" width="71" style="513" customWidth="1"/>
    <col min="1796" max="1796" width="17.5703125" style="513" customWidth="1"/>
    <col min="1797" max="1797" width="12.42578125" style="513" customWidth="1"/>
    <col min="1798" max="1798" width="27.7109375" style="513" customWidth="1"/>
    <col min="1799" max="1799" width="28.28515625" style="513" customWidth="1"/>
    <col min="1800" max="1800" width="21.28515625" style="513" customWidth="1"/>
    <col min="1801" max="1801" width="21.42578125" style="513" customWidth="1"/>
    <col min="1802" max="1802" width="16.140625" style="513" bestFit="1" customWidth="1"/>
    <col min="1803" max="1803" width="16.7109375" style="513" customWidth="1"/>
    <col min="1804" max="1804" width="38.42578125" style="513" customWidth="1"/>
    <col min="1805" max="1805" width="14" style="513" customWidth="1"/>
    <col min="1806" max="2039" width="10.85546875" style="513" customWidth="1"/>
    <col min="2040" max="2040" width="20.28515625" style="513" customWidth="1"/>
    <col min="2041" max="2041" width="25.7109375" style="513" customWidth="1"/>
    <col min="2042" max="2042" width="67.5703125" style="513" customWidth="1"/>
    <col min="2043" max="2048" width="11.42578125" style="513"/>
    <col min="2049" max="2049" width="20.28515625" style="513" customWidth="1"/>
    <col min="2050" max="2050" width="25.7109375" style="513" customWidth="1"/>
    <col min="2051" max="2051" width="71" style="513" customWidth="1"/>
    <col min="2052" max="2052" width="17.5703125" style="513" customWidth="1"/>
    <col min="2053" max="2053" width="12.42578125" style="513" customWidth="1"/>
    <col min="2054" max="2054" width="27.7109375" style="513" customWidth="1"/>
    <col min="2055" max="2055" width="28.28515625" style="513" customWidth="1"/>
    <col min="2056" max="2056" width="21.28515625" style="513" customWidth="1"/>
    <col min="2057" max="2057" width="21.42578125" style="513" customWidth="1"/>
    <col min="2058" max="2058" width="16.140625" style="513" bestFit="1" customWidth="1"/>
    <col min="2059" max="2059" width="16.7109375" style="513" customWidth="1"/>
    <col min="2060" max="2060" width="38.42578125" style="513" customWidth="1"/>
    <col min="2061" max="2061" width="14" style="513" customWidth="1"/>
    <col min="2062" max="2295" width="10.85546875" style="513" customWidth="1"/>
    <col min="2296" max="2296" width="20.28515625" style="513" customWidth="1"/>
    <col min="2297" max="2297" width="25.7109375" style="513" customWidth="1"/>
    <col min="2298" max="2298" width="67.5703125" style="513" customWidth="1"/>
    <col min="2299" max="2304" width="11.42578125" style="513"/>
    <col min="2305" max="2305" width="20.28515625" style="513" customWidth="1"/>
    <col min="2306" max="2306" width="25.7109375" style="513" customWidth="1"/>
    <col min="2307" max="2307" width="71" style="513" customWidth="1"/>
    <col min="2308" max="2308" width="17.5703125" style="513" customWidth="1"/>
    <col min="2309" max="2309" width="12.42578125" style="513" customWidth="1"/>
    <col min="2310" max="2310" width="27.7109375" style="513" customWidth="1"/>
    <col min="2311" max="2311" width="28.28515625" style="513" customWidth="1"/>
    <col min="2312" max="2312" width="21.28515625" style="513" customWidth="1"/>
    <col min="2313" max="2313" width="21.42578125" style="513" customWidth="1"/>
    <col min="2314" max="2314" width="16.140625" style="513" bestFit="1" customWidth="1"/>
    <col min="2315" max="2315" width="16.7109375" style="513" customWidth="1"/>
    <col min="2316" max="2316" width="38.42578125" style="513" customWidth="1"/>
    <col min="2317" max="2317" width="14" style="513" customWidth="1"/>
    <col min="2318" max="2551" width="10.85546875" style="513" customWidth="1"/>
    <col min="2552" max="2552" width="20.28515625" style="513" customWidth="1"/>
    <col min="2553" max="2553" width="25.7109375" style="513" customWidth="1"/>
    <col min="2554" max="2554" width="67.5703125" style="513" customWidth="1"/>
    <col min="2555" max="2560" width="11.42578125" style="513"/>
    <col min="2561" max="2561" width="20.28515625" style="513" customWidth="1"/>
    <col min="2562" max="2562" width="25.7109375" style="513" customWidth="1"/>
    <col min="2563" max="2563" width="71" style="513" customWidth="1"/>
    <col min="2564" max="2564" width="17.5703125" style="513" customWidth="1"/>
    <col min="2565" max="2565" width="12.42578125" style="513" customWidth="1"/>
    <col min="2566" max="2566" width="27.7109375" style="513" customWidth="1"/>
    <col min="2567" max="2567" width="28.28515625" style="513" customWidth="1"/>
    <col min="2568" max="2568" width="21.28515625" style="513" customWidth="1"/>
    <col min="2569" max="2569" width="21.42578125" style="513" customWidth="1"/>
    <col min="2570" max="2570" width="16.140625" style="513" bestFit="1" customWidth="1"/>
    <col min="2571" max="2571" width="16.7109375" style="513" customWidth="1"/>
    <col min="2572" max="2572" width="38.42578125" style="513" customWidth="1"/>
    <col min="2573" max="2573" width="14" style="513" customWidth="1"/>
    <col min="2574" max="2807" width="10.85546875" style="513" customWidth="1"/>
    <col min="2808" max="2808" width="20.28515625" style="513" customWidth="1"/>
    <col min="2809" max="2809" width="25.7109375" style="513" customWidth="1"/>
    <col min="2810" max="2810" width="67.5703125" style="513" customWidth="1"/>
    <col min="2811" max="2816" width="11.42578125" style="513"/>
    <col min="2817" max="2817" width="20.28515625" style="513" customWidth="1"/>
    <col min="2818" max="2818" width="25.7109375" style="513" customWidth="1"/>
    <col min="2819" max="2819" width="71" style="513" customWidth="1"/>
    <col min="2820" max="2820" width="17.5703125" style="513" customWidth="1"/>
    <col min="2821" max="2821" width="12.42578125" style="513" customWidth="1"/>
    <col min="2822" max="2822" width="27.7109375" style="513" customWidth="1"/>
    <col min="2823" max="2823" width="28.28515625" style="513" customWidth="1"/>
    <col min="2824" max="2824" width="21.28515625" style="513" customWidth="1"/>
    <col min="2825" max="2825" width="21.42578125" style="513" customWidth="1"/>
    <col min="2826" max="2826" width="16.140625" style="513" bestFit="1" customWidth="1"/>
    <col min="2827" max="2827" width="16.7109375" style="513" customWidth="1"/>
    <col min="2828" max="2828" width="38.42578125" style="513" customWidth="1"/>
    <col min="2829" max="2829" width="14" style="513" customWidth="1"/>
    <col min="2830" max="3063" width="10.85546875" style="513" customWidth="1"/>
    <col min="3064" max="3064" width="20.28515625" style="513" customWidth="1"/>
    <col min="3065" max="3065" width="25.7109375" style="513" customWidth="1"/>
    <col min="3066" max="3066" width="67.5703125" style="513" customWidth="1"/>
    <col min="3067" max="3072" width="11.42578125" style="513"/>
    <col min="3073" max="3073" width="20.28515625" style="513" customWidth="1"/>
    <col min="3074" max="3074" width="25.7109375" style="513" customWidth="1"/>
    <col min="3075" max="3075" width="71" style="513" customWidth="1"/>
    <col min="3076" max="3076" width="17.5703125" style="513" customWidth="1"/>
    <col min="3077" max="3077" width="12.42578125" style="513" customWidth="1"/>
    <col min="3078" max="3078" width="27.7109375" style="513" customWidth="1"/>
    <col min="3079" max="3079" width="28.28515625" style="513" customWidth="1"/>
    <col min="3080" max="3080" width="21.28515625" style="513" customWidth="1"/>
    <col min="3081" max="3081" width="21.42578125" style="513" customWidth="1"/>
    <col min="3082" max="3082" width="16.140625" style="513" bestFit="1" customWidth="1"/>
    <col min="3083" max="3083" width="16.7109375" style="513" customWidth="1"/>
    <col min="3084" max="3084" width="38.42578125" style="513" customWidth="1"/>
    <col min="3085" max="3085" width="14" style="513" customWidth="1"/>
    <col min="3086" max="3319" width="10.85546875" style="513" customWidth="1"/>
    <col min="3320" max="3320" width="20.28515625" style="513" customWidth="1"/>
    <col min="3321" max="3321" width="25.7109375" style="513" customWidth="1"/>
    <col min="3322" max="3322" width="67.5703125" style="513" customWidth="1"/>
    <col min="3323" max="3328" width="11.42578125" style="513"/>
    <col min="3329" max="3329" width="20.28515625" style="513" customWidth="1"/>
    <col min="3330" max="3330" width="25.7109375" style="513" customWidth="1"/>
    <col min="3331" max="3331" width="71" style="513" customWidth="1"/>
    <col min="3332" max="3332" width="17.5703125" style="513" customWidth="1"/>
    <col min="3333" max="3333" width="12.42578125" style="513" customWidth="1"/>
    <col min="3334" max="3334" width="27.7109375" style="513" customWidth="1"/>
    <col min="3335" max="3335" width="28.28515625" style="513" customWidth="1"/>
    <col min="3336" max="3336" width="21.28515625" style="513" customWidth="1"/>
    <col min="3337" max="3337" width="21.42578125" style="513" customWidth="1"/>
    <col min="3338" max="3338" width="16.140625" style="513" bestFit="1" customWidth="1"/>
    <col min="3339" max="3339" width="16.7109375" style="513" customWidth="1"/>
    <col min="3340" max="3340" width="38.42578125" style="513" customWidth="1"/>
    <col min="3341" max="3341" width="14" style="513" customWidth="1"/>
    <col min="3342" max="3575" width="10.85546875" style="513" customWidth="1"/>
    <col min="3576" max="3576" width="20.28515625" style="513" customWidth="1"/>
    <col min="3577" max="3577" width="25.7109375" style="513" customWidth="1"/>
    <col min="3578" max="3578" width="67.5703125" style="513" customWidth="1"/>
    <col min="3579" max="3584" width="11.42578125" style="513"/>
    <col min="3585" max="3585" width="20.28515625" style="513" customWidth="1"/>
    <col min="3586" max="3586" width="25.7109375" style="513" customWidth="1"/>
    <col min="3587" max="3587" width="71" style="513" customWidth="1"/>
    <col min="3588" max="3588" width="17.5703125" style="513" customWidth="1"/>
    <col min="3589" max="3589" width="12.42578125" style="513" customWidth="1"/>
    <col min="3590" max="3590" width="27.7109375" style="513" customWidth="1"/>
    <col min="3591" max="3591" width="28.28515625" style="513" customWidth="1"/>
    <col min="3592" max="3592" width="21.28515625" style="513" customWidth="1"/>
    <col min="3593" max="3593" width="21.42578125" style="513" customWidth="1"/>
    <col min="3594" max="3594" width="16.140625" style="513" bestFit="1" customWidth="1"/>
    <col min="3595" max="3595" width="16.7109375" style="513" customWidth="1"/>
    <col min="3596" max="3596" width="38.42578125" style="513" customWidth="1"/>
    <col min="3597" max="3597" width="14" style="513" customWidth="1"/>
    <col min="3598" max="3831" width="10.85546875" style="513" customWidth="1"/>
    <col min="3832" max="3832" width="20.28515625" style="513" customWidth="1"/>
    <col min="3833" max="3833" width="25.7109375" style="513" customWidth="1"/>
    <col min="3834" max="3834" width="67.5703125" style="513" customWidth="1"/>
    <col min="3835" max="3840" width="11.42578125" style="513"/>
    <col min="3841" max="3841" width="20.28515625" style="513" customWidth="1"/>
    <col min="3842" max="3842" width="25.7109375" style="513" customWidth="1"/>
    <col min="3843" max="3843" width="71" style="513" customWidth="1"/>
    <col min="3844" max="3844" width="17.5703125" style="513" customWidth="1"/>
    <col min="3845" max="3845" width="12.42578125" style="513" customWidth="1"/>
    <col min="3846" max="3846" width="27.7109375" style="513" customWidth="1"/>
    <col min="3847" max="3847" width="28.28515625" style="513" customWidth="1"/>
    <col min="3848" max="3848" width="21.28515625" style="513" customWidth="1"/>
    <col min="3849" max="3849" width="21.42578125" style="513" customWidth="1"/>
    <col min="3850" max="3850" width="16.140625" style="513" bestFit="1" customWidth="1"/>
    <col min="3851" max="3851" width="16.7109375" style="513" customWidth="1"/>
    <col min="3852" max="3852" width="38.42578125" style="513" customWidth="1"/>
    <col min="3853" max="3853" width="14" style="513" customWidth="1"/>
    <col min="3854" max="4087" width="10.85546875" style="513" customWidth="1"/>
    <col min="4088" max="4088" width="20.28515625" style="513" customWidth="1"/>
    <col min="4089" max="4089" width="25.7109375" style="513" customWidth="1"/>
    <col min="4090" max="4090" width="67.5703125" style="513" customWidth="1"/>
    <col min="4091" max="4096" width="11.42578125" style="513"/>
    <col min="4097" max="4097" width="20.28515625" style="513" customWidth="1"/>
    <col min="4098" max="4098" width="25.7109375" style="513" customWidth="1"/>
    <col min="4099" max="4099" width="71" style="513" customWidth="1"/>
    <col min="4100" max="4100" width="17.5703125" style="513" customWidth="1"/>
    <col min="4101" max="4101" width="12.42578125" style="513" customWidth="1"/>
    <col min="4102" max="4102" width="27.7109375" style="513" customWidth="1"/>
    <col min="4103" max="4103" width="28.28515625" style="513" customWidth="1"/>
    <col min="4104" max="4104" width="21.28515625" style="513" customWidth="1"/>
    <col min="4105" max="4105" width="21.42578125" style="513" customWidth="1"/>
    <col min="4106" max="4106" width="16.140625" style="513" bestFit="1" customWidth="1"/>
    <col min="4107" max="4107" width="16.7109375" style="513" customWidth="1"/>
    <col min="4108" max="4108" width="38.42578125" style="513" customWidth="1"/>
    <col min="4109" max="4109" width="14" style="513" customWidth="1"/>
    <col min="4110" max="4343" width="10.85546875" style="513" customWidth="1"/>
    <col min="4344" max="4344" width="20.28515625" style="513" customWidth="1"/>
    <col min="4345" max="4345" width="25.7109375" style="513" customWidth="1"/>
    <col min="4346" max="4346" width="67.5703125" style="513" customWidth="1"/>
    <col min="4347" max="4352" width="11.42578125" style="513"/>
    <col min="4353" max="4353" width="20.28515625" style="513" customWidth="1"/>
    <col min="4354" max="4354" width="25.7109375" style="513" customWidth="1"/>
    <col min="4355" max="4355" width="71" style="513" customWidth="1"/>
    <col min="4356" max="4356" width="17.5703125" style="513" customWidth="1"/>
    <col min="4357" max="4357" width="12.42578125" style="513" customWidth="1"/>
    <col min="4358" max="4358" width="27.7109375" style="513" customWidth="1"/>
    <col min="4359" max="4359" width="28.28515625" style="513" customWidth="1"/>
    <col min="4360" max="4360" width="21.28515625" style="513" customWidth="1"/>
    <col min="4361" max="4361" width="21.42578125" style="513" customWidth="1"/>
    <col min="4362" max="4362" width="16.140625" style="513" bestFit="1" customWidth="1"/>
    <col min="4363" max="4363" width="16.7109375" style="513" customWidth="1"/>
    <col min="4364" max="4364" width="38.42578125" style="513" customWidth="1"/>
    <col min="4365" max="4365" width="14" style="513" customWidth="1"/>
    <col min="4366" max="4599" width="10.85546875" style="513" customWidth="1"/>
    <col min="4600" max="4600" width="20.28515625" style="513" customWidth="1"/>
    <col min="4601" max="4601" width="25.7109375" style="513" customWidth="1"/>
    <col min="4602" max="4602" width="67.5703125" style="513" customWidth="1"/>
    <col min="4603" max="4608" width="11.42578125" style="513"/>
    <col min="4609" max="4609" width="20.28515625" style="513" customWidth="1"/>
    <col min="4610" max="4610" width="25.7109375" style="513" customWidth="1"/>
    <col min="4611" max="4611" width="71" style="513" customWidth="1"/>
    <col min="4612" max="4612" width="17.5703125" style="513" customWidth="1"/>
    <col min="4613" max="4613" width="12.42578125" style="513" customWidth="1"/>
    <col min="4614" max="4614" width="27.7109375" style="513" customWidth="1"/>
    <col min="4615" max="4615" width="28.28515625" style="513" customWidth="1"/>
    <col min="4616" max="4616" width="21.28515625" style="513" customWidth="1"/>
    <col min="4617" max="4617" width="21.42578125" style="513" customWidth="1"/>
    <col min="4618" max="4618" width="16.140625" style="513" bestFit="1" customWidth="1"/>
    <col min="4619" max="4619" width="16.7109375" style="513" customWidth="1"/>
    <col min="4620" max="4620" width="38.42578125" style="513" customWidth="1"/>
    <col min="4621" max="4621" width="14" style="513" customWidth="1"/>
    <col min="4622" max="4855" width="10.85546875" style="513" customWidth="1"/>
    <col min="4856" max="4856" width="20.28515625" style="513" customWidth="1"/>
    <col min="4857" max="4857" width="25.7109375" style="513" customWidth="1"/>
    <col min="4858" max="4858" width="67.5703125" style="513" customWidth="1"/>
    <col min="4859" max="4864" width="11.42578125" style="513"/>
    <col min="4865" max="4865" width="20.28515625" style="513" customWidth="1"/>
    <col min="4866" max="4866" width="25.7109375" style="513" customWidth="1"/>
    <col min="4867" max="4867" width="71" style="513" customWidth="1"/>
    <col min="4868" max="4868" width="17.5703125" style="513" customWidth="1"/>
    <col min="4869" max="4869" width="12.42578125" style="513" customWidth="1"/>
    <col min="4870" max="4870" width="27.7109375" style="513" customWidth="1"/>
    <col min="4871" max="4871" width="28.28515625" style="513" customWidth="1"/>
    <col min="4872" max="4872" width="21.28515625" style="513" customWidth="1"/>
    <col min="4873" max="4873" width="21.42578125" style="513" customWidth="1"/>
    <col min="4874" max="4874" width="16.140625" style="513" bestFit="1" customWidth="1"/>
    <col min="4875" max="4875" width="16.7109375" style="513" customWidth="1"/>
    <col min="4876" max="4876" width="38.42578125" style="513" customWidth="1"/>
    <col min="4877" max="4877" width="14" style="513" customWidth="1"/>
    <col min="4878" max="5111" width="10.85546875" style="513" customWidth="1"/>
    <col min="5112" max="5112" width="20.28515625" style="513" customWidth="1"/>
    <col min="5113" max="5113" width="25.7109375" style="513" customWidth="1"/>
    <col min="5114" max="5114" width="67.5703125" style="513" customWidth="1"/>
    <col min="5115" max="5120" width="11.42578125" style="513"/>
    <col min="5121" max="5121" width="20.28515625" style="513" customWidth="1"/>
    <col min="5122" max="5122" width="25.7109375" style="513" customWidth="1"/>
    <col min="5123" max="5123" width="71" style="513" customWidth="1"/>
    <col min="5124" max="5124" width="17.5703125" style="513" customWidth="1"/>
    <col min="5125" max="5125" width="12.42578125" style="513" customWidth="1"/>
    <col min="5126" max="5126" width="27.7109375" style="513" customWidth="1"/>
    <col min="5127" max="5127" width="28.28515625" style="513" customWidth="1"/>
    <col min="5128" max="5128" width="21.28515625" style="513" customWidth="1"/>
    <col min="5129" max="5129" width="21.42578125" style="513" customWidth="1"/>
    <col min="5130" max="5130" width="16.140625" style="513" bestFit="1" customWidth="1"/>
    <col min="5131" max="5131" width="16.7109375" style="513" customWidth="1"/>
    <col min="5132" max="5132" width="38.42578125" style="513" customWidth="1"/>
    <col min="5133" max="5133" width="14" style="513" customWidth="1"/>
    <col min="5134" max="5367" width="10.85546875" style="513" customWidth="1"/>
    <col min="5368" max="5368" width="20.28515625" style="513" customWidth="1"/>
    <col min="5369" max="5369" width="25.7109375" style="513" customWidth="1"/>
    <col min="5370" max="5370" width="67.5703125" style="513" customWidth="1"/>
    <col min="5371" max="5376" width="11.42578125" style="513"/>
    <col min="5377" max="5377" width="20.28515625" style="513" customWidth="1"/>
    <col min="5378" max="5378" width="25.7109375" style="513" customWidth="1"/>
    <col min="5379" max="5379" width="71" style="513" customWidth="1"/>
    <col min="5380" max="5380" width="17.5703125" style="513" customWidth="1"/>
    <col min="5381" max="5381" width="12.42578125" style="513" customWidth="1"/>
    <col min="5382" max="5382" width="27.7109375" style="513" customWidth="1"/>
    <col min="5383" max="5383" width="28.28515625" style="513" customWidth="1"/>
    <col min="5384" max="5384" width="21.28515625" style="513" customWidth="1"/>
    <col min="5385" max="5385" width="21.42578125" style="513" customWidth="1"/>
    <col min="5386" max="5386" width="16.140625" style="513" bestFit="1" customWidth="1"/>
    <col min="5387" max="5387" width="16.7109375" style="513" customWidth="1"/>
    <col min="5388" max="5388" width="38.42578125" style="513" customWidth="1"/>
    <col min="5389" max="5389" width="14" style="513" customWidth="1"/>
    <col min="5390" max="5623" width="10.85546875" style="513" customWidth="1"/>
    <col min="5624" max="5624" width="20.28515625" style="513" customWidth="1"/>
    <col min="5625" max="5625" width="25.7109375" style="513" customWidth="1"/>
    <col min="5626" max="5626" width="67.5703125" style="513" customWidth="1"/>
    <col min="5627" max="5632" width="11.42578125" style="513"/>
    <col min="5633" max="5633" width="20.28515625" style="513" customWidth="1"/>
    <col min="5634" max="5634" width="25.7109375" style="513" customWidth="1"/>
    <col min="5635" max="5635" width="71" style="513" customWidth="1"/>
    <col min="5636" max="5636" width="17.5703125" style="513" customWidth="1"/>
    <col min="5637" max="5637" width="12.42578125" style="513" customWidth="1"/>
    <col min="5638" max="5638" width="27.7109375" style="513" customWidth="1"/>
    <col min="5639" max="5639" width="28.28515625" style="513" customWidth="1"/>
    <col min="5640" max="5640" width="21.28515625" style="513" customWidth="1"/>
    <col min="5641" max="5641" width="21.42578125" style="513" customWidth="1"/>
    <col min="5642" max="5642" width="16.140625" style="513" bestFit="1" customWidth="1"/>
    <col min="5643" max="5643" width="16.7109375" style="513" customWidth="1"/>
    <col min="5644" max="5644" width="38.42578125" style="513" customWidth="1"/>
    <col min="5645" max="5645" width="14" style="513" customWidth="1"/>
    <col min="5646" max="5879" width="10.85546875" style="513" customWidth="1"/>
    <col min="5880" max="5880" width="20.28515625" style="513" customWidth="1"/>
    <col min="5881" max="5881" width="25.7109375" style="513" customWidth="1"/>
    <col min="5882" max="5882" width="67.5703125" style="513" customWidth="1"/>
    <col min="5883" max="5888" width="11.42578125" style="513"/>
    <col min="5889" max="5889" width="20.28515625" style="513" customWidth="1"/>
    <col min="5890" max="5890" width="25.7109375" style="513" customWidth="1"/>
    <col min="5891" max="5891" width="71" style="513" customWidth="1"/>
    <col min="5892" max="5892" width="17.5703125" style="513" customWidth="1"/>
    <col min="5893" max="5893" width="12.42578125" style="513" customWidth="1"/>
    <col min="5894" max="5894" width="27.7109375" style="513" customWidth="1"/>
    <col min="5895" max="5895" width="28.28515625" style="513" customWidth="1"/>
    <col min="5896" max="5896" width="21.28515625" style="513" customWidth="1"/>
    <col min="5897" max="5897" width="21.42578125" style="513" customWidth="1"/>
    <col min="5898" max="5898" width="16.140625" style="513" bestFit="1" customWidth="1"/>
    <col min="5899" max="5899" width="16.7109375" style="513" customWidth="1"/>
    <col min="5900" max="5900" width="38.42578125" style="513" customWidth="1"/>
    <col min="5901" max="5901" width="14" style="513" customWidth="1"/>
    <col min="5902" max="6135" width="10.85546875" style="513" customWidth="1"/>
    <col min="6136" max="6136" width="20.28515625" style="513" customWidth="1"/>
    <col min="6137" max="6137" width="25.7109375" style="513" customWidth="1"/>
    <col min="6138" max="6138" width="67.5703125" style="513" customWidth="1"/>
    <col min="6139" max="6144" width="11.42578125" style="513"/>
    <col min="6145" max="6145" width="20.28515625" style="513" customWidth="1"/>
    <col min="6146" max="6146" width="25.7109375" style="513" customWidth="1"/>
    <col min="6147" max="6147" width="71" style="513" customWidth="1"/>
    <col min="6148" max="6148" width="17.5703125" style="513" customWidth="1"/>
    <col min="6149" max="6149" width="12.42578125" style="513" customWidth="1"/>
    <col min="6150" max="6150" width="27.7109375" style="513" customWidth="1"/>
    <col min="6151" max="6151" width="28.28515625" style="513" customWidth="1"/>
    <col min="6152" max="6152" width="21.28515625" style="513" customWidth="1"/>
    <col min="6153" max="6153" width="21.42578125" style="513" customWidth="1"/>
    <col min="6154" max="6154" width="16.140625" style="513" bestFit="1" customWidth="1"/>
    <col min="6155" max="6155" width="16.7109375" style="513" customWidth="1"/>
    <col min="6156" max="6156" width="38.42578125" style="513" customWidth="1"/>
    <col min="6157" max="6157" width="14" style="513" customWidth="1"/>
    <col min="6158" max="6391" width="10.85546875" style="513" customWidth="1"/>
    <col min="6392" max="6392" width="20.28515625" style="513" customWidth="1"/>
    <col min="6393" max="6393" width="25.7109375" style="513" customWidth="1"/>
    <col min="6394" max="6394" width="67.5703125" style="513" customWidth="1"/>
    <col min="6395" max="6400" width="11.42578125" style="513"/>
    <col min="6401" max="6401" width="20.28515625" style="513" customWidth="1"/>
    <col min="6402" max="6402" width="25.7109375" style="513" customWidth="1"/>
    <col min="6403" max="6403" width="71" style="513" customWidth="1"/>
    <col min="6404" max="6404" width="17.5703125" style="513" customWidth="1"/>
    <col min="6405" max="6405" width="12.42578125" style="513" customWidth="1"/>
    <col min="6406" max="6406" width="27.7109375" style="513" customWidth="1"/>
    <col min="6407" max="6407" width="28.28515625" style="513" customWidth="1"/>
    <col min="6408" max="6408" width="21.28515625" style="513" customWidth="1"/>
    <col min="6409" max="6409" width="21.42578125" style="513" customWidth="1"/>
    <col min="6410" max="6410" width="16.140625" style="513" bestFit="1" customWidth="1"/>
    <col min="6411" max="6411" width="16.7109375" style="513" customWidth="1"/>
    <col min="6412" max="6412" width="38.42578125" style="513" customWidth="1"/>
    <col min="6413" max="6413" width="14" style="513" customWidth="1"/>
    <col min="6414" max="6647" width="10.85546875" style="513" customWidth="1"/>
    <col min="6648" max="6648" width="20.28515625" style="513" customWidth="1"/>
    <col min="6649" max="6649" width="25.7109375" style="513" customWidth="1"/>
    <col min="6650" max="6650" width="67.5703125" style="513" customWidth="1"/>
    <col min="6651" max="6656" width="11.42578125" style="513"/>
    <col min="6657" max="6657" width="20.28515625" style="513" customWidth="1"/>
    <col min="6658" max="6658" width="25.7109375" style="513" customWidth="1"/>
    <col min="6659" max="6659" width="71" style="513" customWidth="1"/>
    <col min="6660" max="6660" width="17.5703125" style="513" customWidth="1"/>
    <col min="6661" max="6661" width="12.42578125" style="513" customWidth="1"/>
    <col min="6662" max="6662" width="27.7109375" style="513" customWidth="1"/>
    <col min="6663" max="6663" width="28.28515625" style="513" customWidth="1"/>
    <col min="6664" max="6664" width="21.28515625" style="513" customWidth="1"/>
    <col min="6665" max="6665" width="21.42578125" style="513" customWidth="1"/>
    <col min="6666" max="6666" width="16.140625" style="513" bestFit="1" customWidth="1"/>
    <col min="6667" max="6667" width="16.7109375" style="513" customWidth="1"/>
    <col min="6668" max="6668" width="38.42578125" style="513" customWidth="1"/>
    <col min="6669" max="6669" width="14" style="513" customWidth="1"/>
    <col min="6670" max="6903" width="10.85546875" style="513" customWidth="1"/>
    <col min="6904" max="6904" width="20.28515625" style="513" customWidth="1"/>
    <col min="6905" max="6905" width="25.7109375" style="513" customWidth="1"/>
    <col min="6906" max="6906" width="67.5703125" style="513" customWidth="1"/>
    <col min="6907" max="6912" width="11.42578125" style="513"/>
    <col min="6913" max="6913" width="20.28515625" style="513" customWidth="1"/>
    <col min="6914" max="6914" width="25.7109375" style="513" customWidth="1"/>
    <col min="6915" max="6915" width="71" style="513" customWidth="1"/>
    <col min="6916" max="6916" width="17.5703125" style="513" customWidth="1"/>
    <col min="6917" max="6917" width="12.42578125" style="513" customWidth="1"/>
    <col min="6918" max="6918" width="27.7109375" style="513" customWidth="1"/>
    <col min="6919" max="6919" width="28.28515625" style="513" customWidth="1"/>
    <col min="6920" max="6920" width="21.28515625" style="513" customWidth="1"/>
    <col min="6921" max="6921" width="21.42578125" style="513" customWidth="1"/>
    <col min="6922" max="6922" width="16.140625" style="513" bestFit="1" customWidth="1"/>
    <col min="6923" max="6923" width="16.7109375" style="513" customWidth="1"/>
    <col min="6924" max="6924" width="38.42578125" style="513" customWidth="1"/>
    <col min="6925" max="6925" width="14" style="513" customWidth="1"/>
    <col min="6926" max="7159" width="10.85546875" style="513" customWidth="1"/>
    <col min="7160" max="7160" width="20.28515625" style="513" customWidth="1"/>
    <col min="7161" max="7161" width="25.7109375" style="513" customWidth="1"/>
    <col min="7162" max="7162" width="67.5703125" style="513" customWidth="1"/>
    <col min="7163" max="7168" width="11.42578125" style="513"/>
    <col min="7169" max="7169" width="20.28515625" style="513" customWidth="1"/>
    <col min="7170" max="7170" width="25.7109375" style="513" customWidth="1"/>
    <col min="7171" max="7171" width="71" style="513" customWidth="1"/>
    <col min="7172" max="7172" width="17.5703125" style="513" customWidth="1"/>
    <col min="7173" max="7173" width="12.42578125" style="513" customWidth="1"/>
    <col min="7174" max="7174" width="27.7109375" style="513" customWidth="1"/>
    <col min="7175" max="7175" width="28.28515625" style="513" customWidth="1"/>
    <col min="7176" max="7176" width="21.28515625" style="513" customWidth="1"/>
    <col min="7177" max="7177" width="21.42578125" style="513" customWidth="1"/>
    <col min="7178" max="7178" width="16.140625" style="513" bestFit="1" customWidth="1"/>
    <col min="7179" max="7179" width="16.7109375" style="513" customWidth="1"/>
    <col min="7180" max="7180" width="38.42578125" style="513" customWidth="1"/>
    <col min="7181" max="7181" width="14" style="513" customWidth="1"/>
    <col min="7182" max="7415" width="10.85546875" style="513" customWidth="1"/>
    <col min="7416" max="7416" width="20.28515625" style="513" customWidth="1"/>
    <col min="7417" max="7417" width="25.7109375" style="513" customWidth="1"/>
    <col min="7418" max="7418" width="67.5703125" style="513" customWidth="1"/>
    <col min="7419" max="7424" width="11.42578125" style="513"/>
    <col min="7425" max="7425" width="20.28515625" style="513" customWidth="1"/>
    <col min="7426" max="7426" width="25.7109375" style="513" customWidth="1"/>
    <col min="7427" max="7427" width="71" style="513" customWidth="1"/>
    <col min="7428" max="7428" width="17.5703125" style="513" customWidth="1"/>
    <col min="7429" max="7429" width="12.42578125" style="513" customWidth="1"/>
    <col min="7430" max="7430" width="27.7109375" style="513" customWidth="1"/>
    <col min="7431" max="7431" width="28.28515625" style="513" customWidth="1"/>
    <col min="7432" max="7432" width="21.28515625" style="513" customWidth="1"/>
    <col min="7433" max="7433" width="21.42578125" style="513" customWidth="1"/>
    <col min="7434" max="7434" width="16.140625" style="513" bestFit="1" customWidth="1"/>
    <col min="7435" max="7435" width="16.7109375" style="513" customWidth="1"/>
    <col min="7436" max="7436" width="38.42578125" style="513" customWidth="1"/>
    <col min="7437" max="7437" width="14" style="513" customWidth="1"/>
    <col min="7438" max="7671" width="10.85546875" style="513" customWidth="1"/>
    <col min="7672" max="7672" width="20.28515625" style="513" customWidth="1"/>
    <col min="7673" max="7673" width="25.7109375" style="513" customWidth="1"/>
    <col min="7674" max="7674" width="67.5703125" style="513" customWidth="1"/>
    <col min="7675" max="7680" width="11.42578125" style="513"/>
    <col min="7681" max="7681" width="20.28515625" style="513" customWidth="1"/>
    <col min="7682" max="7682" width="25.7109375" style="513" customWidth="1"/>
    <col min="7683" max="7683" width="71" style="513" customWidth="1"/>
    <col min="7684" max="7684" width="17.5703125" style="513" customWidth="1"/>
    <col min="7685" max="7685" width="12.42578125" style="513" customWidth="1"/>
    <col min="7686" max="7686" width="27.7109375" style="513" customWidth="1"/>
    <col min="7687" max="7687" width="28.28515625" style="513" customWidth="1"/>
    <col min="7688" max="7688" width="21.28515625" style="513" customWidth="1"/>
    <col min="7689" max="7689" width="21.42578125" style="513" customWidth="1"/>
    <col min="7690" max="7690" width="16.140625" style="513" bestFit="1" customWidth="1"/>
    <col min="7691" max="7691" width="16.7109375" style="513" customWidth="1"/>
    <col min="7692" max="7692" width="38.42578125" style="513" customWidth="1"/>
    <col min="7693" max="7693" width="14" style="513" customWidth="1"/>
    <col min="7694" max="7927" width="10.85546875" style="513" customWidth="1"/>
    <col min="7928" max="7928" width="20.28515625" style="513" customWidth="1"/>
    <col min="7929" max="7929" width="25.7109375" style="513" customWidth="1"/>
    <col min="7930" max="7930" width="67.5703125" style="513" customWidth="1"/>
    <col min="7931" max="7936" width="11.42578125" style="513"/>
    <col min="7937" max="7937" width="20.28515625" style="513" customWidth="1"/>
    <col min="7938" max="7938" width="25.7109375" style="513" customWidth="1"/>
    <col min="7939" max="7939" width="71" style="513" customWidth="1"/>
    <col min="7940" max="7940" width="17.5703125" style="513" customWidth="1"/>
    <col min="7941" max="7941" width="12.42578125" style="513" customWidth="1"/>
    <col min="7942" max="7942" width="27.7109375" style="513" customWidth="1"/>
    <col min="7943" max="7943" width="28.28515625" style="513" customWidth="1"/>
    <col min="7944" max="7944" width="21.28515625" style="513" customWidth="1"/>
    <col min="7945" max="7945" width="21.42578125" style="513" customWidth="1"/>
    <col min="7946" max="7946" width="16.140625" style="513" bestFit="1" customWidth="1"/>
    <col min="7947" max="7947" width="16.7109375" style="513" customWidth="1"/>
    <col min="7948" max="7948" width="38.42578125" style="513" customWidth="1"/>
    <col min="7949" max="7949" width="14" style="513" customWidth="1"/>
    <col min="7950" max="8183" width="10.85546875" style="513" customWidth="1"/>
    <col min="8184" max="8184" width="20.28515625" style="513" customWidth="1"/>
    <col min="8185" max="8185" width="25.7109375" style="513" customWidth="1"/>
    <col min="8186" max="8186" width="67.5703125" style="513" customWidth="1"/>
    <col min="8187" max="8192" width="11.42578125" style="513"/>
    <col min="8193" max="8193" width="20.28515625" style="513" customWidth="1"/>
    <col min="8194" max="8194" width="25.7109375" style="513" customWidth="1"/>
    <col min="8195" max="8195" width="71" style="513" customWidth="1"/>
    <col min="8196" max="8196" width="17.5703125" style="513" customWidth="1"/>
    <col min="8197" max="8197" width="12.42578125" style="513" customWidth="1"/>
    <col min="8198" max="8198" width="27.7109375" style="513" customWidth="1"/>
    <col min="8199" max="8199" width="28.28515625" style="513" customWidth="1"/>
    <col min="8200" max="8200" width="21.28515625" style="513" customWidth="1"/>
    <col min="8201" max="8201" width="21.42578125" style="513" customWidth="1"/>
    <col min="8202" max="8202" width="16.140625" style="513" bestFit="1" customWidth="1"/>
    <col min="8203" max="8203" width="16.7109375" style="513" customWidth="1"/>
    <col min="8204" max="8204" width="38.42578125" style="513" customWidth="1"/>
    <col min="8205" max="8205" width="14" style="513" customWidth="1"/>
    <col min="8206" max="8439" width="10.85546875" style="513" customWidth="1"/>
    <col min="8440" max="8440" width="20.28515625" style="513" customWidth="1"/>
    <col min="8441" max="8441" width="25.7109375" style="513" customWidth="1"/>
    <col min="8442" max="8442" width="67.5703125" style="513" customWidth="1"/>
    <col min="8443" max="8448" width="11.42578125" style="513"/>
    <col min="8449" max="8449" width="20.28515625" style="513" customWidth="1"/>
    <col min="8450" max="8450" width="25.7109375" style="513" customWidth="1"/>
    <col min="8451" max="8451" width="71" style="513" customWidth="1"/>
    <col min="8452" max="8452" width="17.5703125" style="513" customWidth="1"/>
    <col min="8453" max="8453" width="12.42578125" style="513" customWidth="1"/>
    <col min="8454" max="8454" width="27.7109375" style="513" customWidth="1"/>
    <col min="8455" max="8455" width="28.28515625" style="513" customWidth="1"/>
    <col min="8456" max="8456" width="21.28515625" style="513" customWidth="1"/>
    <col min="8457" max="8457" width="21.42578125" style="513" customWidth="1"/>
    <col min="8458" max="8458" width="16.140625" style="513" bestFit="1" customWidth="1"/>
    <col min="8459" max="8459" width="16.7109375" style="513" customWidth="1"/>
    <col min="8460" max="8460" width="38.42578125" style="513" customWidth="1"/>
    <col min="8461" max="8461" width="14" style="513" customWidth="1"/>
    <col min="8462" max="8695" width="10.85546875" style="513" customWidth="1"/>
    <col min="8696" max="8696" width="20.28515625" style="513" customWidth="1"/>
    <col min="8697" max="8697" width="25.7109375" style="513" customWidth="1"/>
    <col min="8698" max="8698" width="67.5703125" style="513" customWidth="1"/>
    <col min="8699" max="8704" width="11.42578125" style="513"/>
    <col min="8705" max="8705" width="20.28515625" style="513" customWidth="1"/>
    <col min="8706" max="8706" width="25.7109375" style="513" customWidth="1"/>
    <col min="8707" max="8707" width="71" style="513" customWidth="1"/>
    <col min="8708" max="8708" width="17.5703125" style="513" customWidth="1"/>
    <col min="8709" max="8709" width="12.42578125" style="513" customWidth="1"/>
    <col min="8710" max="8710" width="27.7109375" style="513" customWidth="1"/>
    <col min="8711" max="8711" width="28.28515625" style="513" customWidth="1"/>
    <col min="8712" max="8712" width="21.28515625" style="513" customWidth="1"/>
    <col min="8713" max="8713" width="21.42578125" style="513" customWidth="1"/>
    <col min="8714" max="8714" width="16.140625" style="513" bestFit="1" customWidth="1"/>
    <col min="8715" max="8715" width="16.7109375" style="513" customWidth="1"/>
    <col min="8716" max="8716" width="38.42578125" style="513" customWidth="1"/>
    <col min="8717" max="8717" width="14" style="513" customWidth="1"/>
    <col min="8718" max="8951" width="10.85546875" style="513" customWidth="1"/>
    <col min="8952" max="8952" width="20.28515625" style="513" customWidth="1"/>
    <col min="8953" max="8953" width="25.7109375" style="513" customWidth="1"/>
    <col min="8954" max="8954" width="67.5703125" style="513" customWidth="1"/>
    <col min="8955" max="8960" width="11.42578125" style="513"/>
    <col min="8961" max="8961" width="20.28515625" style="513" customWidth="1"/>
    <col min="8962" max="8962" width="25.7109375" style="513" customWidth="1"/>
    <col min="8963" max="8963" width="71" style="513" customWidth="1"/>
    <col min="8964" max="8964" width="17.5703125" style="513" customWidth="1"/>
    <col min="8965" max="8965" width="12.42578125" style="513" customWidth="1"/>
    <col min="8966" max="8966" width="27.7109375" style="513" customWidth="1"/>
    <col min="8967" max="8967" width="28.28515625" style="513" customWidth="1"/>
    <col min="8968" max="8968" width="21.28515625" style="513" customWidth="1"/>
    <col min="8969" max="8969" width="21.42578125" style="513" customWidth="1"/>
    <col min="8970" max="8970" width="16.140625" style="513" bestFit="1" customWidth="1"/>
    <col min="8971" max="8971" width="16.7109375" style="513" customWidth="1"/>
    <col min="8972" max="8972" width="38.42578125" style="513" customWidth="1"/>
    <col min="8973" max="8973" width="14" style="513" customWidth="1"/>
    <col min="8974" max="9207" width="10.85546875" style="513" customWidth="1"/>
    <col min="9208" max="9208" width="20.28515625" style="513" customWidth="1"/>
    <col min="9209" max="9209" width="25.7109375" style="513" customWidth="1"/>
    <col min="9210" max="9210" width="67.5703125" style="513" customWidth="1"/>
    <col min="9211" max="9216" width="11.42578125" style="513"/>
    <col min="9217" max="9217" width="20.28515625" style="513" customWidth="1"/>
    <col min="9218" max="9218" width="25.7109375" style="513" customWidth="1"/>
    <col min="9219" max="9219" width="71" style="513" customWidth="1"/>
    <col min="9220" max="9220" width="17.5703125" style="513" customWidth="1"/>
    <col min="9221" max="9221" width="12.42578125" style="513" customWidth="1"/>
    <col min="9222" max="9222" width="27.7109375" style="513" customWidth="1"/>
    <col min="9223" max="9223" width="28.28515625" style="513" customWidth="1"/>
    <col min="9224" max="9224" width="21.28515625" style="513" customWidth="1"/>
    <col min="9225" max="9225" width="21.42578125" style="513" customWidth="1"/>
    <col min="9226" max="9226" width="16.140625" style="513" bestFit="1" customWidth="1"/>
    <col min="9227" max="9227" width="16.7109375" style="513" customWidth="1"/>
    <col min="9228" max="9228" width="38.42578125" style="513" customWidth="1"/>
    <col min="9229" max="9229" width="14" style="513" customWidth="1"/>
    <col min="9230" max="9463" width="10.85546875" style="513" customWidth="1"/>
    <col min="9464" max="9464" width="20.28515625" style="513" customWidth="1"/>
    <col min="9465" max="9465" width="25.7109375" style="513" customWidth="1"/>
    <col min="9466" max="9466" width="67.5703125" style="513" customWidth="1"/>
    <col min="9467" max="9472" width="11.42578125" style="513"/>
    <col min="9473" max="9473" width="20.28515625" style="513" customWidth="1"/>
    <col min="9474" max="9474" width="25.7109375" style="513" customWidth="1"/>
    <col min="9475" max="9475" width="71" style="513" customWidth="1"/>
    <col min="9476" max="9476" width="17.5703125" style="513" customWidth="1"/>
    <col min="9477" max="9477" width="12.42578125" style="513" customWidth="1"/>
    <col min="9478" max="9478" width="27.7109375" style="513" customWidth="1"/>
    <col min="9479" max="9479" width="28.28515625" style="513" customWidth="1"/>
    <col min="9480" max="9480" width="21.28515625" style="513" customWidth="1"/>
    <col min="9481" max="9481" width="21.42578125" style="513" customWidth="1"/>
    <col min="9482" max="9482" width="16.140625" style="513" bestFit="1" customWidth="1"/>
    <col min="9483" max="9483" width="16.7109375" style="513" customWidth="1"/>
    <col min="9484" max="9484" width="38.42578125" style="513" customWidth="1"/>
    <col min="9485" max="9485" width="14" style="513" customWidth="1"/>
    <col min="9486" max="9719" width="10.85546875" style="513" customWidth="1"/>
    <col min="9720" max="9720" width="20.28515625" style="513" customWidth="1"/>
    <col min="9721" max="9721" width="25.7109375" style="513" customWidth="1"/>
    <col min="9722" max="9722" width="67.5703125" style="513" customWidth="1"/>
    <col min="9723" max="9728" width="11.42578125" style="513"/>
    <col min="9729" max="9729" width="20.28515625" style="513" customWidth="1"/>
    <col min="9730" max="9730" width="25.7109375" style="513" customWidth="1"/>
    <col min="9731" max="9731" width="71" style="513" customWidth="1"/>
    <col min="9732" max="9732" width="17.5703125" style="513" customWidth="1"/>
    <col min="9733" max="9733" width="12.42578125" style="513" customWidth="1"/>
    <col min="9734" max="9734" width="27.7109375" style="513" customWidth="1"/>
    <col min="9735" max="9735" width="28.28515625" style="513" customWidth="1"/>
    <col min="9736" max="9736" width="21.28515625" style="513" customWidth="1"/>
    <col min="9737" max="9737" width="21.42578125" style="513" customWidth="1"/>
    <col min="9738" max="9738" width="16.140625" style="513" bestFit="1" customWidth="1"/>
    <col min="9739" max="9739" width="16.7109375" style="513" customWidth="1"/>
    <col min="9740" max="9740" width="38.42578125" style="513" customWidth="1"/>
    <col min="9741" max="9741" width="14" style="513" customWidth="1"/>
    <col min="9742" max="9975" width="10.85546875" style="513" customWidth="1"/>
    <col min="9976" max="9976" width="20.28515625" style="513" customWidth="1"/>
    <col min="9977" max="9977" width="25.7109375" style="513" customWidth="1"/>
    <col min="9978" max="9978" width="67.5703125" style="513" customWidth="1"/>
    <col min="9979" max="9984" width="11.42578125" style="513"/>
    <col min="9985" max="9985" width="20.28515625" style="513" customWidth="1"/>
    <col min="9986" max="9986" width="25.7109375" style="513" customWidth="1"/>
    <col min="9987" max="9987" width="71" style="513" customWidth="1"/>
    <col min="9988" max="9988" width="17.5703125" style="513" customWidth="1"/>
    <col min="9989" max="9989" width="12.42578125" style="513" customWidth="1"/>
    <col min="9990" max="9990" width="27.7109375" style="513" customWidth="1"/>
    <col min="9991" max="9991" width="28.28515625" style="513" customWidth="1"/>
    <col min="9992" max="9992" width="21.28515625" style="513" customWidth="1"/>
    <col min="9993" max="9993" width="21.42578125" style="513" customWidth="1"/>
    <col min="9994" max="9994" width="16.140625" style="513" bestFit="1" customWidth="1"/>
    <col min="9995" max="9995" width="16.7109375" style="513" customWidth="1"/>
    <col min="9996" max="9996" width="38.42578125" style="513" customWidth="1"/>
    <col min="9997" max="9997" width="14" style="513" customWidth="1"/>
    <col min="9998" max="10231" width="10.85546875" style="513" customWidth="1"/>
    <col min="10232" max="10232" width="20.28515625" style="513" customWidth="1"/>
    <col min="10233" max="10233" width="25.7109375" style="513" customWidth="1"/>
    <col min="10234" max="10234" width="67.5703125" style="513" customWidth="1"/>
    <col min="10235" max="10240" width="11.42578125" style="513"/>
    <col min="10241" max="10241" width="20.28515625" style="513" customWidth="1"/>
    <col min="10242" max="10242" width="25.7109375" style="513" customWidth="1"/>
    <col min="10243" max="10243" width="71" style="513" customWidth="1"/>
    <col min="10244" max="10244" width="17.5703125" style="513" customWidth="1"/>
    <col min="10245" max="10245" width="12.42578125" style="513" customWidth="1"/>
    <col min="10246" max="10246" width="27.7109375" style="513" customWidth="1"/>
    <col min="10247" max="10247" width="28.28515625" style="513" customWidth="1"/>
    <col min="10248" max="10248" width="21.28515625" style="513" customWidth="1"/>
    <col min="10249" max="10249" width="21.42578125" style="513" customWidth="1"/>
    <col min="10250" max="10250" width="16.140625" style="513" bestFit="1" customWidth="1"/>
    <col min="10251" max="10251" width="16.7109375" style="513" customWidth="1"/>
    <col min="10252" max="10252" width="38.42578125" style="513" customWidth="1"/>
    <col min="10253" max="10253" width="14" style="513" customWidth="1"/>
    <col min="10254" max="10487" width="10.85546875" style="513" customWidth="1"/>
    <col min="10488" max="10488" width="20.28515625" style="513" customWidth="1"/>
    <col min="10489" max="10489" width="25.7109375" style="513" customWidth="1"/>
    <col min="10490" max="10490" width="67.5703125" style="513" customWidth="1"/>
    <col min="10491" max="10496" width="11.42578125" style="513"/>
    <col min="10497" max="10497" width="20.28515625" style="513" customWidth="1"/>
    <col min="10498" max="10498" width="25.7109375" style="513" customWidth="1"/>
    <col min="10499" max="10499" width="71" style="513" customWidth="1"/>
    <col min="10500" max="10500" width="17.5703125" style="513" customWidth="1"/>
    <col min="10501" max="10501" width="12.42578125" style="513" customWidth="1"/>
    <col min="10502" max="10502" width="27.7109375" style="513" customWidth="1"/>
    <col min="10503" max="10503" width="28.28515625" style="513" customWidth="1"/>
    <col min="10504" max="10504" width="21.28515625" style="513" customWidth="1"/>
    <col min="10505" max="10505" width="21.42578125" style="513" customWidth="1"/>
    <col min="10506" max="10506" width="16.140625" style="513" bestFit="1" customWidth="1"/>
    <col min="10507" max="10507" width="16.7109375" style="513" customWidth="1"/>
    <col min="10508" max="10508" width="38.42578125" style="513" customWidth="1"/>
    <col min="10509" max="10509" width="14" style="513" customWidth="1"/>
    <col min="10510" max="10743" width="10.85546875" style="513" customWidth="1"/>
    <col min="10744" max="10744" width="20.28515625" style="513" customWidth="1"/>
    <col min="10745" max="10745" width="25.7109375" style="513" customWidth="1"/>
    <col min="10746" max="10746" width="67.5703125" style="513" customWidth="1"/>
    <col min="10747" max="10752" width="11.42578125" style="513"/>
    <col min="10753" max="10753" width="20.28515625" style="513" customWidth="1"/>
    <col min="10754" max="10754" width="25.7109375" style="513" customWidth="1"/>
    <col min="10755" max="10755" width="71" style="513" customWidth="1"/>
    <col min="10756" max="10756" width="17.5703125" style="513" customWidth="1"/>
    <col min="10757" max="10757" width="12.42578125" style="513" customWidth="1"/>
    <col min="10758" max="10758" width="27.7109375" style="513" customWidth="1"/>
    <col min="10759" max="10759" width="28.28515625" style="513" customWidth="1"/>
    <col min="10760" max="10760" width="21.28515625" style="513" customWidth="1"/>
    <col min="10761" max="10761" width="21.42578125" style="513" customWidth="1"/>
    <col min="10762" max="10762" width="16.140625" style="513" bestFit="1" customWidth="1"/>
    <col min="10763" max="10763" width="16.7109375" style="513" customWidth="1"/>
    <col min="10764" max="10764" width="38.42578125" style="513" customWidth="1"/>
    <col min="10765" max="10765" width="14" style="513" customWidth="1"/>
    <col min="10766" max="10999" width="10.85546875" style="513" customWidth="1"/>
    <col min="11000" max="11000" width="20.28515625" style="513" customWidth="1"/>
    <col min="11001" max="11001" width="25.7109375" style="513" customWidth="1"/>
    <col min="11002" max="11002" width="67.5703125" style="513" customWidth="1"/>
    <col min="11003" max="11008" width="11.42578125" style="513"/>
    <col min="11009" max="11009" width="20.28515625" style="513" customWidth="1"/>
    <col min="11010" max="11010" width="25.7109375" style="513" customWidth="1"/>
    <col min="11011" max="11011" width="71" style="513" customWidth="1"/>
    <col min="11012" max="11012" width="17.5703125" style="513" customWidth="1"/>
    <col min="11013" max="11013" width="12.42578125" style="513" customWidth="1"/>
    <col min="11014" max="11014" width="27.7109375" style="513" customWidth="1"/>
    <col min="11015" max="11015" width="28.28515625" style="513" customWidth="1"/>
    <col min="11016" max="11016" width="21.28515625" style="513" customWidth="1"/>
    <col min="11017" max="11017" width="21.42578125" style="513" customWidth="1"/>
    <col min="11018" max="11018" width="16.140625" style="513" bestFit="1" customWidth="1"/>
    <col min="11019" max="11019" width="16.7109375" style="513" customWidth="1"/>
    <col min="11020" max="11020" width="38.42578125" style="513" customWidth="1"/>
    <col min="11021" max="11021" width="14" style="513" customWidth="1"/>
    <col min="11022" max="11255" width="10.85546875" style="513" customWidth="1"/>
    <col min="11256" max="11256" width="20.28515625" style="513" customWidth="1"/>
    <col min="11257" max="11257" width="25.7109375" style="513" customWidth="1"/>
    <col min="11258" max="11258" width="67.5703125" style="513" customWidth="1"/>
    <col min="11259" max="11264" width="11.42578125" style="513"/>
    <col min="11265" max="11265" width="20.28515625" style="513" customWidth="1"/>
    <col min="11266" max="11266" width="25.7109375" style="513" customWidth="1"/>
    <col min="11267" max="11267" width="71" style="513" customWidth="1"/>
    <col min="11268" max="11268" width="17.5703125" style="513" customWidth="1"/>
    <col min="11269" max="11269" width="12.42578125" style="513" customWidth="1"/>
    <col min="11270" max="11270" width="27.7109375" style="513" customWidth="1"/>
    <col min="11271" max="11271" width="28.28515625" style="513" customWidth="1"/>
    <col min="11272" max="11272" width="21.28515625" style="513" customWidth="1"/>
    <col min="11273" max="11273" width="21.42578125" style="513" customWidth="1"/>
    <col min="11274" max="11274" width="16.140625" style="513" bestFit="1" customWidth="1"/>
    <col min="11275" max="11275" width="16.7109375" style="513" customWidth="1"/>
    <col min="11276" max="11276" width="38.42578125" style="513" customWidth="1"/>
    <col min="11277" max="11277" width="14" style="513" customWidth="1"/>
    <col min="11278" max="11511" width="10.85546875" style="513" customWidth="1"/>
    <col min="11512" max="11512" width="20.28515625" style="513" customWidth="1"/>
    <col min="11513" max="11513" width="25.7109375" style="513" customWidth="1"/>
    <col min="11514" max="11514" width="67.5703125" style="513" customWidth="1"/>
    <col min="11515" max="11520" width="11.42578125" style="513"/>
    <col min="11521" max="11521" width="20.28515625" style="513" customWidth="1"/>
    <col min="11522" max="11522" width="25.7109375" style="513" customWidth="1"/>
    <col min="11523" max="11523" width="71" style="513" customWidth="1"/>
    <col min="11524" max="11524" width="17.5703125" style="513" customWidth="1"/>
    <col min="11525" max="11525" width="12.42578125" style="513" customWidth="1"/>
    <col min="11526" max="11526" width="27.7109375" style="513" customWidth="1"/>
    <col min="11527" max="11527" width="28.28515625" style="513" customWidth="1"/>
    <col min="11528" max="11528" width="21.28515625" style="513" customWidth="1"/>
    <col min="11529" max="11529" width="21.42578125" style="513" customWidth="1"/>
    <col min="11530" max="11530" width="16.140625" style="513" bestFit="1" customWidth="1"/>
    <col min="11531" max="11531" width="16.7109375" style="513" customWidth="1"/>
    <col min="11532" max="11532" width="38.42578125" style="513" customWidth="1"/>
    <col min="11533" max="11533" width="14" style="513" customWidth="1"/>
    <col min="11534" max="11767" width="10.85546875" style="513" customWidth="1"/>
    <col min="11768" max="11768" width="20.28515625" style="513" customWidth="1"/>
    <col min="11769" max="11769" width="25.7109375" style="513" customWidth="1"/>
    <col min="11770" max="11770" width="67.5703125" style="513" customWidth="1"/>
    <col min="11771" max="11776" width="11.42578125" style="513"/>
    <col min="11777" max="11777" width="20.28515625" style="513" customWidth="1"/>
    <col min="11778" max="11778" width="25.7109375" style="513" customWidth="1"/>
    <col min="11779" max="11779" width="71" style="513" customWidth="1"/>
    <col min="11780" max="11780" width="17.5703125" style="513" customWidth="1"/>
    <col min="11781" max="11781" width="12.42578125" style="513" customWidth="1"/>
    <col min="11782" max="11782" width="27.7109375" style="513" customWidth="1"/>
    <col min="11783" max="11783" width="28.28515625" style="513" customWidth="1"/>
    <col min="11784" max="11784" width="21.28515625" style="513" customWidth="1"/>
    <col min="11785" max="11785" width="21.42578125" style="513" customWidth="1"/>
    <col min="11786" max="11786" width="16.140625" style="513" bestFit="1" customWidth="1"/>
    <col min="11787" max="11787" width="16.7109375" style="513" customWidth="1"/>
    <col min="11788" max="11788" width="38.42578125" style="513" customWidth="1"/>
    <col min="11789" max="11789" width="14" style="513" customWidth="1"/>
    <col min="11790" max="12023" width="10.85546875" style="513" customWidth="1"/>
    <col min="12024" max="12024" width="20.28515625" style="513" customWidth="1"/>
    <col min="12025" max="12025" width="25.7109375" style="513" customWidth="1"/>
    <col min="12026" max="12026" width="67.5703125" style="513" customWidth="1"/>
    <col min="12027" max="12032" width="11.42578125" style="513"/>
    <col min="12033" max="12033" width="20.28515625" style="513" customWidth="1"/>
    <col min="12034" max="12034" width="25.7109375" style="513" customWidth="1"/>
    <col min="12035" max="12035" width="71" style="513" customWidth="1"/>
    <col min="12036" max="12036" width="17.5703125" style="513" customWidth="1"/>
    <col min="12037" max="12037" width="12.42578125" style="513" customWidth="1"/>
    <col min="12038" max="12038" width="27.7109375" style="513" customWidth="1"/>
    <col min="12039" max="12039" width="28.28515625" style="513" customWidth="1"/>
    <col min="12040" max="12040" width="21.28515625" style="513" customWidth="1"/>
    <col min="12041" max="12041" width="21.42578125" style="513" customWidth="1"/>
    <col min="12042" max="12042" width="16.140625" style="513" bestFit="1" customWidth="1"/>
    <col min="12043" max="12043" width="16.7109375" style="513" customWidth="1"/>
    <col min="12044" max="12044" width="38.42578125" style="513" customWidth="1"/>
    <col min="12045" max="12045" width="14" style="513" customWidth="1"/>
    <col min="12046" max="12279" width="10.85546875" style="513" customWidth="1"/>
    <col min="12280" max="12280" width="20.28515625" style="513" customWidth="1"/>
    <col min="12281" max="12281" width="25.7109375" style="513" customWidth="1"/>
    <col min="12282" max="12282" width="67.5703125" style="513" customWidth="1"/>
    <col min="12283" max="12288" width="11.42578125" style="513"/>
    <col min="12289" max="12289" width="20.28515625" style="513" customWidth="1"/>
    <col min="12290" max="12290" width="25.7109375" style="513" customWidth="1"/>
    <col min="12291" max="12291" width="71" style="513" customWidth="1"/>
    <col min="12292" max="12292" width="17.5703125" style="513" customWidth="1"/>
    <col min="12293" max="12293" width="12.42578125" style="513" customWidth="1"/>
    <col min="12294" max="12294" width="27.7109375" style="513" customWidth="1"/>
    <col min="12295" max="12295" width="28.28515625" style="513" customWidth="1"/>
    <col min="12296" max="12296" width="21.28515625" style="513" customWidth="1"/>
    <col min="12297" max="12297" width="21.42578125" style="513" customWidth="1"/>
    <col min="12298" max="12298" width="16.140625" style="513" bestFit="1" customWidth="1"/>
    <col min="12299" max="12299" width="16.7109375" style="513" customWidth="1"/>
    <col min="12300" max="12300" width="38.42578125" style="513" customWidth="1"/>
    <col min="12301" max="12301" width="14" style="513" customWidth="1"/>
    <col min="12302" max="12535" width="10.85546875" style="513" customWidth="1"/>
    <col min="12536" max="12536" width="20.28515625" style="513" customWidth="1"/>
    <col min="12537" max="12537" width="25.7109375" style="513" customWidth="1"/>
    <col min="12538" max="12538" width="67.5703125" style="513" customWidth="1"/>
    <col min="12539" max="12544" width="11.42578125" style="513"/>
    <col min="12545" max="12545" width="20.28515625" style="513" customWidth="1"/>
    <col min="12546" max="12546" width="25.7109375" style="513" customWidth="1"/>
    <col min="12547" max="12547" width="71" style="513" customWidth="1"/>
    <col min="12548" max="12548" width="17.5703125" style="513" customWidth="1"/>
    <col min="12549" max="12549" width="12.42578125" style="513" customWidth="1"/>
    <col min="12550" max="12550" width="27.7109375" style="513" customWidth="1"/>
    <col min="12551" max="12551" width="28.28515625" style="513" customWidth="1"/>
    <col min="12552" max="12552" width="21.28515625" style="513" customWidth="1"/>
    <col min="12553" max="12553" width="21.42578125" style="513" customWidth="1"/>
    <col min="12554" max="12554" width="16.140625" style="513" bestFit="1" customWidth="1"/>
    <col min="12555" max="12555" width="16.7109375" style="513" customWidth="1"/>
    <col min="12556" max="12556" width="38.42578125" style="513" customWidth="1"/>
    <col min="12557" max="12557" width="14" style="513" customWidth="1"/>
    <col min="12558" max="12791" width="10.85546875" style="513" customWidth="1"/>
    <col min="12792" max="12792" width="20.28515625" style="513" customWidth="1"/>
    <col min="12793" max="12793" width="25.7109375" style="513" customWidth="1"/>
    <col min="12794" max="12794" width="67.5703125" style="513" customWidth="1"/>
    <col min="12795" max="12800" width="11.42578125" style="513"/>
    <col min="12801" max="12801" width="20.28515625" style="513" customWidth="1"/>
    <col min="12802" max="12802" width="25.7109375" style="513" customWidth="1"/>
    <col min="12803" max="12803" width="71" style="513" customWidth="1"/>
    <col min="12804" max="12804" width="17.5703125" style="513" customWidth="1"/>
    <col min="12805" max="12805" width="12.42578125" style="513" customWidth="1"/>
    <col min="12806" max="12806" width="27.7109375" style="513" customWidth="1"/>
    <col min="12807" max="12807" width="28.28515625" style="513" customWidth="1"/>
    <col min="12808" max="12808" width="21.28515625" style="513" customWidth="1"/>
    <col min="12809" max="12809" width="21.42578125" style="513" customWidth="1"/>
    <col min="12810" max="12810" width="16.140625" style="513" bestFit="1" customWidth="1"/>
    <col min="12811" max="12811" width="16.7109375" style="513" customWidth="1"/>
    <col min="12812" max="12812" width="38.42578125" style="513" customWidth="1"/>
    <col min="12813" max="12813" width="14" style="513" customWidth="1"/>
    <col min="12814" max="13047" width="10.85546875" style="513" customWidth="1"/>
    <col min="13048" max="13048" width="20.28515625" style="513" customWidth="1"/>
    <col min="13049" max="13049" width="25.7109375" style="513" customWidth="1"/>
    <col min="13050" max="13050" width="67.5703125" style="513" customWidth="1"/>
    <col min="13051" max="13056" width="11.42578125" style="513"/>
    <col min="13057" max="13057" width="20.28515625" style="513" customWidth="1"/>
    <col min="13058" max="13058" width="25.7109375" style="513" customWidth="1"/>
    <col min="13059" max="13059" width="71" style="513" customWidth="1"/>
    <col min="13060" max="13060" width="17.5703125" style="513" customWidth="1"/>
    <col min="13061" max="13061" width="12.42578125" style="513" customWidth="1"/>
    <col min="13062" max="13062" width="27.7109375" style="513" customWidth="1"/>
    <col min="13063" max="13063" width="28.28515625" style="513" customWidth="1"/>
    <col min="13064" max="13064" width="21.28515625" style="513" customWidth="1"/>
    <col min="13065" max="13065" width="21.42578125" style="513" customWidth="1"/>
    <col min="13066" max="13066" width="16.140625" style="513" bestFit="1" customWidth="1"/>
    <col min="13067" max="13067" width="16.7109375" style="513" customWidth="1"/>
    <col min="13068" max="13068" width="38.42578125" style="513" customWidth="1"/>
    <col min="13069" max="13069" width="14" style="513" customWidth="1"/>
    <col min="13070" max="13303" width="10.85546875" style="513" customWidth="1"/>
    <col min="13304" max="13304" width="20.28515625" style="513" customWidth="1"/>
    <col min="13305" max="13305" width="25.7109375" style="513" customWidth="1"/>
    <col min="13306" max="13306" width="67.5703125" style="513" customWidth="1"/>
    <col min="13307" max="13312" width="11.42578125" style="513"/>
    <col min="13313" max="13313" width="20.28515625" style="513" customWidth="1"/>
    <col min="13314" max="13314" width="25.7109375" style="513" customWidth="1"/>
    <col min="13315" max="13315" width="71" style="513" customWidth="1"/>
    <col min="13316" max="13316" width="17.5703125" style="513" customWidth="1"/>
    <col min="13317" max="13317" width="12.42578125" style="513" customWidth="1"/>
    <col min="13318" max="13318" width="27.7109375" style="513" customWidth="1"/>
    <col min="13319" max="13319" width="28.28515625" style="513" customWidth="1"/>
    <col min="13320" max="13320" width="21.28515625" style="513" customWidth="1"/>
    <col min="13321" max="13321" width="21.42578125" style="513" customWidth="1"/>
    <col min="13322" max="13322" width="16.140625" style="513" bestFit="1" customWidth="1"/>
    <col min="13323" max="13323" width="16.7109375" style="513" customWidth="1"/>
    <col min="13324" max="13324" width="38.42578125" style="513" customWidth="1"/>
    <col min="13325" max="13325" width="14" style="513" customWidth="1"/>
    <col min="13326" max="13559" width="10.85546875" style="513" customWidth="1"/>
    <col min="13560" max="13560" width="20.28515625" style="513" customWidth="1"/>
    <col min="13561" max="13561" width="25.7109375" style="513" customWidth="1"/>
    <col min="13562" max="13562" width="67.5703125" style="513" customWidth="1"/>
    <col min="13563" max="13568" width="11.42578125" style="513"/>
    <col min="13569" max="13569" width="20.28515625" style="513" customWidth="1"/>
    <col min="13570" max="13570" width="25.7109375" style="513" customWidth="1"/>
    <col min="13571" max="13571" width="71" style="513" customWidth="1"/>
    <col min="13572" max="13572" width="17.5703125" style="513" customWidth="1"/>
    <col min="13573" max="13573" width="12.42578125" style="513" customWidth="1"/>
    <col min="13574" max="13574" width="27.7109375" style="513" customWidth="1"/>
    <col min="13575" max="13575" width="28.28515625" style="513" customWidth="1"/>
    <col min="13576" max="13576" width="21.28515625" style="513" customWidth="1"/>
    <col min="13577" max="13577" width="21.42578125" style="513" customWidth="1"/>
    <col min="13578" max="13578" width="16.140625" style="513" bestFit="1" customWidth="1"/>
    <col min="13579" max="13579" width="16.7109375" style="513" customWidth="1"/>
    <col min="13580" max="13580" width="38.42578125" style="513" customWidth="1"/>
    <col min="13581" max="13581" width="14" style="513" customWidth="1"/>
    <col min="13582" max="13815" width="10.85546875" style="513" customWidth="1"/>
    <col min="13816" max="13816" width="20.28515625" style="513" customWidth="1"/>
    <col min="13817" max="13817" width="25.7109375" style="513" customWidth="1"/>
    <col min="13818" max="13818" width="67.5703125" style="513" customWidth="1"/>
    <col min="13819" max="13824" width="11.42578125" style="513"/>
    <col min="13825" max="13825" width="20.28515625" style="513" customWidth="1"/>
    <col min="13826" max="13826" width="25.7109375" style="513" customWidth="1"/>
    <col min="13827" max="13827" width="71" style="513" customWidth="1"/>
    <col min="13828" max="13828" width="17.5703125" style="513" customWidth="1"/>
    <col min="13829" max="13829" width="12.42578125" style="513" customWidth="1"/>
    <col min="13830" max="13830" width="27.7109375" style="513" customWidth="1"/>
    <col min="13831" max="13831" width="28.28515625" style="513" customWidth="1"/>
    <col min="13832" max="13832" width="21.28515625" style="513" customWidth="1"/>
    <col min="13833" max="13833" width="21.42578125" style="513" customWidth="1"/>
    <col min="13834" max="13834" width="16.140625" style="513" bestFit="1" customWidth="1"/>
    <col min="13835" max="13835" width="16.7109375" style="513" customWidth="1"/>
    <col min="13836" max="13836" width="38.42578125" style="513" customWidth="1"/>
    <col min="13837" max="13837" width="14" style="513" customWidth="1"/>
    <col min="13838" max="14071" width="10.85546875" style="513" customWidth="1"/>
    <col min="14072" max="14072" width="20.28515625" style="513" customWidth="1"/>
    <col min="14073" max="14073" width="25.7109375" style="513" customWidth="1"/>
    <col min="14074" max="14074" width="67.5703125" style="513" customWidth="1"/>
    <col min="14075" max="14080" width="11.42578125" style="513"/>
    <col min="14081" max="14081" width="20.28515625" style="513" customWidth="1"/>
    <col min="14082" max="14082" width="25.7109375" style="513" customWidth="1"/>
    <col min="14083" max="14083" width="71" style="513" customWidth="1"/>
    <col min="14084" max="14084" width="17.5703125" style="513" customWidth="1"/>
    <col min="14085" max="14085" width="12.42578125" style="513" customWidth="1"/>
    <col min="14086" max="14086" width="27.7109375" style="513" customWidth="1"/>
    <col min="14087" max="14087" width="28.28515625" style="513" customWidth="1"/>
    <col min="14088" max="14088" width="21.28515625" style="513" customWidth="1"/>
    <col min="14089" max="14089" width="21.42578125" style="513" customWidth="1"/>
    <col min="14090" max="14090" width="16.140625" style="513" bestFit="1" customWidth="1"/>
    <col min="14091" max="14091" width="16.7109375" style="513" customWidth="1"/>
    <col min="14092" max="14092" width="38.42578125" style="513" customWidth="1"/>
    <col min="14093" max="14093" width="14" style="513" customWidth="1"/>
    <col min="14094" max="14327" width="10.85546875" style="513" customWidth="1"/>
    <col min="14328" max="14328" width="20.28515625" style="513" customWidth="1"/>
    <col min="14329" max="14329" width="25.7109375" style="513" customWidth="1"/>
    <col min="14330" max="14330" width="67.5703125" style="513" customWidth="1"/>
    <col min="14331" max="14336" width="11.42578125" style="513"/>
    <col min="14337" max="14337" width="20.28515625" style="513" customWidth="1"/>
    <col min="14338" max="14338" width="25.7109375" style="513" customWidth="1"/>
    <col min="14339" max="14339" width="71" style="513" customWidth="1"/>
    <col min="14340" max="14340" width="17.5703125" style="513" customWidth="1"/>
    <col min="14341" max="14341" width="12.42578125" style="513" customWidth="1"/>
    <col min="14342" max="14342" width="27.7109375" style="513" customWidth="1"/>
    <col min="14343" max="14343" width="28.28515625" style="513" customWidth="1"/>
    <col min="14344" max="14344" width="21.28515625" style="513" customWidth="1"/>
    <col min="14345" max="14345" width="21.42578125" style="513" customWidth="1"/>
    <col min="14346" max="14346" width="16.140625" style="513" bestFit="1" customWidth="1"/>
    <col min="14347" max="14347" width="16.7109375" style="513" customWidth="1"/>
    <col min="14348" max="14348" width="38.42578125" style="513" customWidth="1"/>
    <col min="14349" max="14349" width="14" style="513" customWidth="1"/>
    <col min="14350" max="14583" width="10.85546875" style="513" customWidth="1"/>
    <col min="14584" max="14584" width="20.28515625" style="513" customWidth="1"/>
    <col min="14585" max="14585" width="25.7109375" style="513" customWidth="1"/>
    <col min="14586" max="14586" width="67.5703125" style="513" customWidth="1"/>
    <col min="14587" max="14592" width="11.42578125" style="513"/>
    <col min="14593" max="14593" width="20.28515625" style="513" customWidth="1"/>
    <col min="14594" max="14594" width="25.7109375" style="513" customWidth="1"/>
    <col min="14595" max="14595" width="71" style="513" customWidth="1"/>
    <col min="14596" max="14596" width="17.5703125" style="513" customWidth="1"/>
    <col min="14597" max="14597" width="12.42578125" style="513" customWidth="1"/>
    <col min="14598" max="14598" width="27.7109375" style="513" customWidth="1"/>
    <col min="14599" max="14599" width="28.28515625" style="513" customWidth="1"/>
    <col min="14600" max="14600" width="21.28515625" style="513" customWidth="1"/>
    <col min="14601" max="14601" width="21.42578125" style="513" customWidth="1"/>
    <col min="14602" max="14602" width="16.140625" style="513" bestFit="1" customWidth="1"/>
    <col min="14603" max="14603" width="16.7109375" style="513" customWidth="1"/>
    <col min="14604" max="14604" width="38.42578125" style="513" customWidth="1"/>
    <col min="14605" max="14605" width="14" style="513" customWidth="1"/>
    <col min="14606" max="14839" width="10.85546875" style="513" customWidth="1"/>
    <col min="14840" max="14840" width="20.28515625" style="513" customWidth="1"/>
    <col min="14841" max="14841" width="25.7109375" style="513" customWidth="1"/>
    <col min="14842" max="14842" width="67.5703125" style="513" customWidth="1"/>
    <col min="14843" max="14848" width="11.42578125" style="513"/>
    <col min="14849" max="14849" width="20.28515625" style="513" customWidth="1"/>
    <col min="14850" max="14850" width="25.7109375" style="513" customWidth="1"/>
    <col min="14851" max="14851" width="71" style="513" customWidth="1"/>
    <col min="14852" max="14852" width="17.5703125" style="513" customWidth="1"/>
    <col min="14853" max="14853" width="12.42578125" style="513" customWidth="1"/>
    <col min="14854" max="14854" width="27.7109375" style="513" customWidth="1"/>
    <col min="14855" max="14855" width="28.28515625" style="513" customWidth="1"/>
    <col min="14856" max="14856" width="21.28515625" style="513" customWidth="1"/>
    <col min="14857" max="14857" width="21.42578125" style="513" customWidth="1"/>
    <col min="14858" max="14858" width="16.140625" style="513" bestFit="1" customWidth="1"/>
    <col min="14859" max="14859" width="16.7109375" style="513" customWidth="1"/>
    <col min="14860" max="14860" width="38.42578125" style="513" customWidth="1"/>
    <col min="14861" max="14861" width="14" style="513" customWidth="1"/>
    <col min="14862" max="15095" width="10.85546875" style="513" customWidth="1"/>
    <col min="15096" max="15096" width="20.28515625" style="513" customWidth="1"/>
    <col min="15097" max="15097" width="25.7109375" style="513" customWidth="1"/>
    <col min="15098" max="15098" width="67.5703125" style="513" customWidth="1"/>
    <col min="15099" max="15104" width="11.42578125" style="513"/>
    <col min="15105" max="15105" width="20.28515625" style="513" customWidth="1"/>
    <col min="15106" max="15106" width="25.7109375" style="513" customWidth="1"/>
    <col min="15107" max="15107" width="71" style="513" customWidth="1"/>
    <col min="15108" max="15108" width="17.5703125" style="513" customWidth="1"/>
    <col min="15109" max="15109" width="12.42578125" style="513" customWidth="1"/>
    <col min="15110" max="15110" width="27.7109375" style="513" customWidth="1"/>
    <col min="15111" max="15111" width="28.28515625" style="513" customWidth="1"/>
    <col min="15112" max="15112" width="21.28515625" style="513" customWidth="1"/>
    <col min="15113" max="15113" width="21.42578125" style="513" customWidth="1"/>
    <col min="15114" max="15114" width="16.140625" style="513" bestFit="1" customWidth="1"/>
    <col min="15115" max="15115" width="16.7109375" style="513" customWidth="1"/>
    <col min="15116" max="15116" width="38.42578125" style="513" customWidth="1"/>
    <col min="15117" max="15117" width="14" style="513" customWidth="1"/>
    <col min="15118" max="15351" width="10.85546875" style="513" customWidth="1"/>
    <col min="15352" max="15352" width="20.28515625" style="513" customWidth="1"/>
    <col min="15353" max="15353" width="25.7109375" style="513" customWidth="1"/>
    <col min="15354" max="15354" width="67.5703125" style="513" customWidth="1"/>
    <col min="15355" max="15360" width="11.42578125" style="513"/>
    <col min="15361" max="15361" width="20.28515625" style="513" customWidth="1"/>
    <col min="15362" max="15362" width="25.7109375" style="513" customWidth="1"/>
    <col min="15363" max="15363" width="71" style="513" customWidth="1"/>
    <col min="15364" max="15364" width="17.5703125" style="513" customWidth="1"/>
    <col min="15365" max="15365" width="12.42578125" style="513" customWidth="1"/>
    <col min="15366" max="15366" width="27.7109375" style="513" customWidth="1"/>
    <col min="15367" max="15367" width="28.28515625" style="513" customWidth="1"/>
    <col min="15368" max="15368" width="21.28515625" style="513" customWidth="1"/>
    <col min="15369" max="15369" width="21.42578125" style="513" customWidth="1"/>
    <col min="15370" max="15370" width="16.140625" style="513" bestFit="1" customWidth="1"/>
    <col min="15371" max="15371" width="16.7109375" style="513" customWidth="1"/>
    <col min="15372" max="15372" width="38.42578125" style="513" customWidth="1"/>
    <col min="15373" max="15373" width="14" style="513" customWidth="1"/>
    <col min="15374" max="15607" width="10.85546875" style="513" customWidth="1"/>
    <col min="15608" max="15608" width="20.28515625" style="513" customWidth="1"/>
    <col min="15609" max="15609" width="25.7109375" style="513" customWidth="1"/>
    <col min="15610" max="15610" width="67.5703125" style="513" customWidth="1"/>
    <col min="15611" max="15616" width="11.42578125" style="513"/>
    <col min="15617" max="15617" width="20.28515625" style="513" customWidth="1"/>
    <col min="15618" max="15618" width="25.7109375" style="513" customWidth="1"/>
    <col min="15619" max="15619" width="71" style="513" customWidth="1"/>
    <col min="15620" max="15620" width="17.5703125" style="513" customWidth="1"/>
    <col min="15621" max="15621" width="12.42578125" style="513" customWidth="1"/>
    <col min="15622" max="15622" width="27.7109375" style="513" customWidth="1"/>
    <col min="15623" max="15623" width="28.28515625" style="513" customWidth="1"/>
    <col min="15624" max="15624" width="21.28515625" style="513" customWidth="1"/>
    <col min="15625" max="15625" width="21.42578125" style="513" customWidth="1"/>
    <col min="15626" max="15626" width="16.140625" style="513" bestFit="1" customWidth="1"/>
    <col min="15627" max="15627" width="16.7109375" style="513" customWidth="1"/>
    <col min="15628" max="15628" width="38.42578125" style="513" customWidth="1"/>
    <col min="15629" max="15629" width="14" style="513" customWidth="1"/>
    <col min="15630" max="15863" width="10.85546875" style="513" customWidth="1"/>
    <col min="15864" max="15864" width="20.28515625" style="513" customWidth="1"/>
    <col min="15865" max="15865" width="25.7109375" style="513" customWidth="1"/>
    <col min="15866" max="15866" width="67.5703125" style="513" customWidth="1"/>
    <col min="15867" max="15872" width="11.42578125" style="513"/>
    <col min="15873" max="15873" width="20.28515625" style="513" customWidth="1"/>
    <col min="15874" max="15874" width="25.7109375" style="513" customWidth="1"/>
    <col min="15875" max="15875" width="71" style="513" customWidth="1"/>
    <col min="15876" max="15876" width="17.5703125" style="513" customWidth="1"/>
    <col min="15877" max="15877" width="12.42578125" style="513" customWidth="1"/>
    <col min="15878" max="15878" width="27.7109375" style="513" customWidth="1"/>
    <col min="15879" max="15879" width="28.28515625" style="513" customWidth="1"/>
    <col min="15880" max="15880" width="21.28515625" style="513" customWidth="1"/>
    <col min="15881" max="15881" width="21.42578125" style="513" customWidth="1"/>
    <col min="15882" max="15882" width="16.140625" style="513" bestFit="1" customWidth="1"/>
    <col min="15883" max="15883" width="16.7109375" style="513" customWidth="1"/>
    <col min="15884" max="15884" width="38.42578125" style="513" customWidth="1"/>
    <col min="15885" max="15885" width="14" style="513" customWidth="1"/>
    <col min="15886" max="16119" width="10.85546875" style="513" customWidth="1"/>
    <col min="16120" max="16120" width="20.28515625" style="513" customWidth="1"/>
    <col min="16121" max="16121" width="25.7109375" style="513" customWidth="1"/>
    <col min="16122" max="16122" width="67.5703125" style="513" customWidth="1"/>
    <col min="16123" max="16128" width="11.42578125" style="513"/>
    <col min="16129" max="16129" width="20.28515625" style="513" customWidth="1"/>
    <col min="16130" max="16130" width="25.7109375" style="513" customWidth="1"/>
    <col min="16131" max="16131" width="71" style="513" customWidth="1"/>
    <col min="16132" max="16132" width="17.5703125" style="513" customWidth="1"/>
    <col min="16133" max="16133" width="12.42578125" style="513" customWidth="1"/>
    <col min="16134" max="16134" width="27.7109375" style="513" customWidth="1"/>
    <col min="16135" max="16135" width="28.28515625" style="513" customWidth="1"/>
    <col min="16136" max="16136" width="21.28515625" style="513" customWidth="1"/>
    <col min="16137" max="16137" width="21.42578125" style="513" customWidth="1"/>
    <col min="16138" max="16138" width="16.140625" style="513" bestFit="1" customWidth="1"/>
    <col min="16139" max="16139" width="16.7109375" style="513" customWidth="1"/>
    <col min="16140" max="16140" width="38.42578125" style="513" customWidth="1"/>
    <col min="16141" max="16141" width="14" style="513" customWidth="1"/>
    <col min="16142" max="16375" width="10.85546875" style="513" customWidth="1"/>
    <col min="16376" max="16376" width="20.28515625" style="513" customWidth="1"/>
    <col min="16377" max="16377" width="25.7109375" style="513" customWidth="1"/>
    <col min="16378" max="16378" width="67.5703125" style="513" customWidth="1"/>
    <col min="16379" max="16384" width="11.42578125" style="513"/>
  </cols>
  <sheetData>
    <row r="1" spans="2:13" ht="61.5" customHeight="1" x14ac:dyDescent="0.25"/>
    <row r="2" spans="2:13" x14ac:dyDescent="0.25">
      <c r="B2" s="515" t="s">
        <v>520</v>
      </c>
    </row>
    <row r="3" spans="2:13" ht="6" customHeight="1" x14ac:dyDescent="0.25">
      <c r="B3" s="515"/>
    </row>
    <row r="4" spans="2:13" x14ac:dyDescent="0.25">
      <c r="B4" s="515" t="s">
        <v>521</v>
      </c>
    </row>
    <row r="5" spans="2:13" ht="28.15" customHeight="1" x14ac:dyDescent="0.25">
      <c r="B5" s="516" t="s">
        <v>522</v>
      </c>
      <c r="C5" s="516" t="s">
        <v>523</v>
      </c>
      <c r="E5" s="1347" t="s">
        <v>524</v>
      </c>
      <c r="F5" s="1347"/>
      <c r="G5" s="1347"/>
      <c r="H5" s="1347"/>
      <c r="I5" s="1347"/>
      <c r="J5" s="1347"/>
      <c r="K5" s="1347"/>
      <c r="L5" s="1347"/>
      <c r="M5" s="517"/>
    </row>
    <row r="6" spans="2:13" x14ac:dyDescent="0.25">
      <c r="B6" s="516" t="s">
        <v>525</v>
      </c>
      <c r="C6" s="516" t="s">
        <v>526</v>
      </c>
      <c r="E6" s="1347"/>
      <c r="F6" s="1347"/>
      <c r="G6" s="1347"/>
      <c r="H6" s="1347"/>
      <c r="I6" s="1347"/>
      <c r="J6" s="1347"/>
      <c r="K6" s="1347"/>
      <c r="L6" s="1347"/>
      <c r="M6" s="517"/>
    </row>
    <row r="7" spans="2:13" x14ac:dyDescent="0.25">
      <c r="B7" s="516" t="s">
        <v>527</v>
      </c>
      <c r="C7" s="518">
        <v>4368358</v>
      </c>
      <c r="E7" s="1347"/>
      <c r="F7" s="1347"/>
      <c r="G7" s="1347"/>
      <c r="H7" s="1347"/>
      <c r="I7" s="1347"/>
      <c r="J7" s="1347"/>
      <c r="K7" s="1347"/>
      <c r="L7" s="1347"/>
      <c r="M7" s="517"/>
    </row>
    <row r="8" spans="2:13" x14ac:dyDescent="0.25">
      <c r="B8" s="516" t="s">
        <v>528</v>
      </c>
      <c r="C8" s="519" t="s">
        <v>529</v>
      </c>
      <c r="E8" s="1347"/>
      <c r="F8" s="1347"/>
      <c r="G8" s="1347"/>
      <c r="H8" s="1347"/>
      <c r="I8" s="1347"/>
      <c r="J8" s="1347"/>
      <c r="K8" s="1347"/>
      <c r="L8" s="1347"/>
      <c r="M8" s="517"/>
    </row>
    <row r="9" spans="2:13" ht="348" customHeight="1" x14ac:dyDescent="0.25">
      <c r="B9" s="520" t="s">
        <v>530</v>
      </c>
      <c r="C9" s="521" t="s">
        <v>531</v>
      </c>
      <c r="E9" s="1347"/>
      <c r="F9" s="1347"/>
      <c r="G9" s="1347"/>
      <c r="H9" s="1347"/>
      <c r="I9" s="1347"/>
      <c r="J9" s="1347"/>
      <c r="K9" s="1347"/>
      <c r="L9" s="1347"/>
      <c r="M9" s="517"/>
    </row>
    <row r="10" spans="2:13" ht="135" x14ac:dyDescent="0.25">
      <c r="B10" s="520" t="s">
        <v>532</v>
      </c>
      <c r="C10" s="522" t="s">
        <v>533</v>
      </c>
      <c r="F10" s="523"/>
      <c r="G10" s="523"/>
      <c r="H10" s="523"/>
      <c r="I10" s="523"/>
    </row>
    <row r="11" spans="2:13" ht="15" customHeight="1" x14ac:dyDescent="0.25">
      <c r="B11" s="516" t="s">
        <v>534</v>
      </c>
      <c r="C11" s="524" t="s">
        <v>535</v>
      </c>
      <c r="E11" s="1347" t="s">
        <v>536</v>
      </c>
      <c r="F11" s="1347"/>
      <c r="G11" s="1347"/>
      <c r="H11" s="1347"/>
      <c r="I11" s="1347"/>
      <c r="J11" s="1347"/>
      <c r="K11" s="1347"/>
      <c r="L11" s="1347"/>
    </row>
    <row r="12" spans="2:13" x14ac:dyDescent="0.25">
      <c r="B12" s="516" t="s">
        <v>537</v>
      </c>
      <c r="C12" s="525">
        <f>+SUM(I19:I71)</f>
        <v>49989006958</v>
      </c>
      <c r="E12" s="1347"/>
      <c r="F12" s="1347"/>
      <c r="G12" s="1347"/>
      <c r="H12" s="1347"/>
      <c r="I12" s="1347"/>
      <c r="J12" s="1347"/>
      <c r="K12" s="1347"/>
      <c r="L12" s="1347"/>
    </row>
    <row r="13" spans="2:13" ht="30" x14ac:dyDescent="0.25">
      <c r="B13" s="516" t="s">
        <v>538</v>
      </c>
      <c r="C13" s="526">
        <v>0</v>
      </c>
      <c r="E13" s="1347"/>
      <c r="F13" s="1347"/>
      <c r="G13" s="1347"/>
      <c r="H13" s="1347"/>
      <c r="I13" s="1347"/>
      <c r="J13" s="1347"/>
      <c r="K13" s="1347"/>
      <c r="L13" s="1347"/>
    </row>
    <row r="14" spans="2:13" ht="30" x14ac:dyDescent="0.25">
      <c r="B14" s="516" t="s">
        <v>539</v>
      </c>
      <c r="C14" s="526">
        <v>0</v>
      </c>
      <c r="E14" s="1347"/>
      <c r="F14" s="1347"/>
      <c r="G14" s="1347"/>
      <c r="H14" s="1347"/>
      <c r="I14" s="1347"/>
      <c r="J14" s="1347"/>
      <c r="K14" s="1347"/>
      <c r="L14" s="1347"/>
    </row>
    <row r="15" spans="2:13" ht="89.25" customHeight="1" x14ac:dyDescent="0.25">
      <c r="B15" s="520" t="s">
        <v>540</v>
      </c>
      <c r="C15" s="527" t="s">
        <v>400</v>
      </c>
      <c r="E15" s="1347"/>
      <c r="F15" s="1347"/>
      <c r="G15" s="1347"/>
      <c r="H15" s="1347"/>
      <c r="I15" s="1347"/>
      <c r="J15" s="1347"/>
      <c r="K15" s="1347"/>
      <c r="L15" s="1347"/>
    </row>
    <row r="16" spans="2:13" ht="192.75" customHeight="1" x14ac:dyDescent="0.25">
      <c r="B16" s="233"/>
      <c r="C16" s="528"/>
      <c r="E16" s="529"/>
      <c r="F16" s="529"/>
      <c r="G16" s="529"/>
      <c r="H16" s="529"/>
      <c r="I16" s="529"/>
      <c r="J16" s="529"/>
      <c r="K16" s="529"/>
      <c r="L16" s="529"/>
    </row>
    <row r="17" spans="1:12" s="514" customFormat="1" x14ac:dyDescent="0.25">
      <c r="A17" s="512"/>
      <c r="B17" s="515" t="s">
        <v>541</v>
      </c>
      <c r="C17" s="513"/>
      <c r="D17" s="513"/>
      <c r="E17" s="513"/>
      <c r="F17" s="513"/>
      <c r="G17" s="513"/>
      <c r="H17" s="513"/>
      <c r="I17" s="513"/>
      <c r="J17" s="513"/>
      <c r="K17" s="513"/>
      <c r="L17" s="513"/>
    </row>
    <row r="18" spans="1:12" s="514" customFormat="1" ht="75" customHeight="1" x14ac:dyDescent="0.25">
      <c r="A18" s="512"/>
      <c r="B18" s="530" t="s">
        <v>542</v>
      </c>
      <c r="C18" s="531" t="s">
        <v>543</v>
      </c>
      <c r="D18" s="531" t="s">
        <v>544</v>
      </c>
      <c r="E18" s="531" t="s">
        <v>545</v>
      </c>
      <c r="F18" s="531" t="s">
        <v>546</v>
      </c>
      <c r="G18" s="531" t="s">
        <v>547</v>
      </c>
      <c r="H18" s="531" t="s">
        <v>548</v>
      </c>
      <c r="I18" s="531" t="s">
        <v>549</v>
      </c>
      <c r="J18" s="531" t="s">
        <v>550</v>
      </c>
      <c r="K18" s="531" t="s">
        <v>551</v>
      </c>
      <c r="L18" s="531" t="s">
        <v>552</v>
      </c>
    </row>
    <row r="19" spans="1:12" ht="119.25" customHeight="1" x14ac:dyDescent="0.25">
      <c r="B19" s="532" t="s">
        <v>553</v>
      </c>
      <c r="C19" s="533" t="s">
        <v>554</v>
      </c>
      <c r="D19" s="532" t="s">
        <v>555</v>
      </c>
      <c r="E19" s="534" t="s">
        <v>556</v>
      </c>
      <c r="F19" s="534" t="s">
        <v>557</v>
      </c>
      <c r="G19" s="534" t="s">
        <v>558</v>
      </c>
      <c r="H19" s="535">
        <v>58500000</v>
      </c>
      <c r="I19" s="535">
        <v>58500000</v>
      </c>
      <c r="J19" s="534" t="s">
        <v>559</v>
      </c>
      <c r="K19" s="534" t="s">
        <v>560</v>
      </c>
      <c r="L19" s="533" t="s">
        <v>561</v>
      </c>
    </row>
    <row r="20" spans="1:12" ht="73.5" customHeight="1" x14ac:dyDescent="0.25">
      <c r="B20" s="534">
        <v>84131603</v>
      </c>
      <c r="C20" s="533" t="s">
        <v>562</v>
      </c>
      <c r="D20" s="534" t="s">
        <v>555</v>
      </c>
      <c r="E20" s="534" t="s">
        <v>563</v>
      </c>
      <c r="F20" s="534" t="s">
        <v>557</v>
      </c>
      <c r="G20" s="534" t="s">
        <v>564</v>
      </c>
      <c r="H20" s="535">
        <v>4665050</v>
      </c>
      <c r="I20" s="535">
        <v>4665050</v>
      </c>
      <c r="J20" s="534" t="s">
        <v>559</v>
      </c>
      <c r="K20" s="534" t="s">
        <v>560</v>
      </c>
      <c r="L20" s="533" t="s">
        <v>561</v>
      </c>
    </row>
    <row r="21" spans="1:12" ht="79.5" customHeight="1" x14ac:dyDescent="0.25">
      <c r="B21" s="534">
        <v>78111808</v>
      </c>
      <c r="C21" s="533" t="s">
        <v>565</v>
      </c>
      <c r="D21" s="534" t="s">
        <v>555</v>
      </c>
      <c r="E21" s="534" t="s">
        <v>566</v>
      </c>
      <c r="F21" s="536" t="s">
        <v>567</v>
      </c>
      <c r="G21" s="534" t="s">
        <v>568</v>
      </c>
      <c r="H21" s="535">
        <v>138000000</v>
      </c>
      <c r="I21" s="535">
        <v>138000000</v>
      </c>
      <c r="J21" s="534" t="s">
        <v>559</v>
      </c>
      <c r="K21" s="534" t="s">
        <v>560</v>
      </c>
      <c r="L21" s="533" t="s">
        <v>561</v>
      </c>
    </row>
    <row r="22" spans="1:12" ht="77.25" customHeight="1" x14ac:dyDescent="0.25">
      <c r="B22" s="534">
        <v>76111801</v>
      </c>
      <c r="C22" s="533" t="s">
        <v>569</v>
      </c>
      <c r="D22" s="534" t="s">
        <v>555</v>
      </c>
      <c r="E22" s="534" t="s">
        <v>566</v>
      </c>
      <c r="F22" s="534" t="s">
        <v>557</v>
      </c>
      <c r="G22" s="534" t="s">
        <v>570</v>
      </c>
      <c r="H22" s="535">
        <v>13160000</v>
      </c>
      <c r="I22" s="535">
        <v>13160000</v>
      </c>
      <c r="J22" s="534" t="s">
        <v>559</v>
      </c>
      <c r="K22" s="534" t="s">
        <v>560</v>
      </c>
      <c r="L22" s="533" t="s">
        <v>561</v>
      </c>
    </row>
    <row r="23" spans="1:12" ht="79.5" customHeight="1" x14ac:dyDescent="0.25">
      <c r="B23" s="534">
        <v>39121004</v>
      </c>
      <c r="C23" s="533" t="s">
        <v>571</v>
      </c>
      <c r="D23" s="534" t="s">
        <v>555</v>
      </c>
      <c r="E23" s="534" t="s">
        <v>566</v>
      </c>
      <c r="F23" s="534" t="s">
        <v>557</v>
      </c>
      <c r="G23" s="534" t="s">
        <v>572</v>
      </c>
      <c r="H23" s="535">
        <v>9000000000</v>
      </c>
      <c r="I23" s="535">
        <v>9000000000</v>
      </c>
      <c r="J23" s="534" t="s">
        <v>559</v>
      </c>
      <c r="K23" s="534" t="s">
        <v>560</v>
      </c>
      <c r="L23" s="533" t="s">
        <v>561</v>
      </c>
    </row>
    <row r="24" spans="1:12" ht="75" customHeight="1" x14ac:dyDescent="0.25">
      <c r="B24" s="534">
        <v>80131501</v>
      </c>
      <c r="C24" s="533" t="s">
        <v>573</v>
      </c>
      <c r="D24" s="534" t="s">
        <v>555</v>
      </c>
      <c r="E24" s="534" t="s">
        <v>566</v>
      </c>
      <c r="F24" s="534" t="s">
        <v>557</v>
      </c>
      <c r="G24" s="534" t="s">
        <v>574</v>
      </c>
      <c r="H24" s="535">
        <v>50000000</v>
      </c>
      <c r="I24" s="535">
        <v>50000000</v>
      </c>
      <c r="J24" s="534" t="s">
        <v>559</v>
      </c>
      <c r="K24" s="534" t="s">
        <v>560</v>
      </c>
      <c r="L24" s="533" t="s">
        <v>561</v>
      </c>
    </row>
    <row r="25" spans="1:12" ht="77.25" customHeight="1" x14ac:dyDescent="0.25">
      <c r="B25" s="534">
        <v>25191838</v>
      </c>
      <c r="C25" s="533" t="s">
        <v>575</v>
      </c>
      <c r="D25" s="534" t="s">
        <v>576</v>
      </c>
      <c r="E25" s="534" t="s">
        <v>563</v>
      </c>
      <c r="F25" s="534" t="s">
        <v>557</v>
      </c>
      <c r="G25" s="534" t="s">
        <v>570</v>
      </c>
      <c r="H25" s="535">
        <v>1681908</v>
      </c>
      <c r="I25" s="535">
        <v>1681908</v>
      </c>
      <c r="J25" s="534" t="s">
        <v>559</v>
      </c>
      <c r="K25" s="534" t="s">
        <v>560</v>
      </c>
      <c r="L25" s="533" t="s">
        <v>561</v>
      </c>
    </row>
    <row r="26" spans="1:12" ht="82.5" customHeight="1" x14ac:dyDescent="0.25">
      <c r="B26" s="534">
        <v>80141902</v>
      </c>
      <c r="C26" s="533" t="s">
        <v>577</v>
      </c>
      <c r="D26" s="534" t="s">
        <v>576</v>
      </c>
      <c r="E26" s="534" t="s">
        <v>578</v>
      </c>
      <c r="F26" s="534" t="s">
        <v>557</v>
      </c>
      <c r="G26" s="534" t="s">
        <v>568</v>
      </c>
      <c r="H26" s="535">
        <v>13000000</v>
      </c>
      <c r="I26" s="535">
        <v>13000000</v>
      </c>
      <c r="J26" s="534" t="s">
        <v>559</v>
      </c>
      <c r="K26" s="534" t="s">
        <v>560</v>
      </c>
      <c r="L26" s="533" t="s">
        <v>561</v>
      </c>
    </row>
    <row r="27" spans="1:12" ht="79.5" customHeight="1" x14ac:dyDescent="0.25">
      <c r="B27" s="534">
        <v>72101511</v>
      </c>
      <c r="C27" s="533" t="s">
        <v>579</v>
      </c>
      <c r="D27" s="534" t="s">
        <v>576</v>
      </c>
      <c r="E27" s="534" t="s">
        <v>580</v>
      </c>
      <c r="F27" s="534" t="s">
        <v>567</v>
      </c>
      <c r="G27" s="534" t="s">
        <v>581</v>
      </c>
      <c r="H27" s="535">
        <v>30000000</v>
      </c>
      <c r="I27" s="535">
        <v>30000000</v>
      </c>
      <c r="J27" s="534" t="s">
        <v>559</v>
      </c>
      <c r="K27" s="534" t="s">
        <v>560</v>
      </c>
      <c r="L27" s="533" t="s">
        <v>561</v>
      </c>
    </row>
    <row r="28" spans="1:12" ht="81.75" customHeight="1" x14ac:dyDescent="0.25">
      <c r="B28" s="534">
        <v>76121503</v>
      </c>
      <c r="C28" s="533" t="s">
        <v>582</v>
      </c>
      <c r="D28" s="534" t="s">
        <v>576</v>
      </c>
      <c r="E28" s="534" t="s">
        <v>583</v>
      </c>
      <c r="F28" s="536" t="s">
        <v>584</v>
      </c>
      <c r="G28" s="534" t="s">
        <v>570</v>
      </c>
      <c r="H28" s="535">
        <v>600000000</v>
      </c>
      <c r="I28" s="535">
        <v>600000000</v>
      </c>
      <c r="J28" s="534" t="s">
        <v>559</v>
      </c>
      <c r="K28" s="534" t="s">
        <v>560</v>
      </c>
      <c r="L28" s="533" t="s">
        <v>561</v>
      </c>
    </row>
    <row r="29" spans="1:12" ht="82.5" customHeight="1" x14ac:dyDescent="0.25">
      <c r="B29" s="534">
        <v>80141902</v>
      </c>
      <c r="C29" s="533" t="s">
        <v>577</v>
      </c>
      <c r="D29" s="534" t="s">
        <v>576</v>
      </c>
      <c r="E29" s="534" t="s">
        <v>580</v>
      </c>
      <c r="F29" s="536" t="s">
        <v>585</v>
      </c>
      <c r="G29" s="534" t="s">
        <v>586</v>
      </c>
      <c r="H29" s="535">
        <v>100000000</v>
      </c>
      <c r="I29" s="535">
        <v>100000000</v>
      </c>
      <c r="J29" s="534" t="s">
        <v>559</v>
      </c>
      <c r="K29" s="534" t="s">
        <v>560</v>
      </c>
      <c r="L29" s="533" t="s">
        <v>561</v>
      </c>
    </row>
    <row r="30" spans="1:12" ht="82.5" customHeight="1" x14ac:dyDescent="0.25">
      <c r="B30" s="534">
        <v>80141902</v>
      </c>
      <c r="C30" s="533" t="s">
        <v>577</v>
      </c>
      <c r="D30" s="534" t="s">
        <v>576</v>
      </c>
      <c r="E30" s="534" t="s">
        <v>580</v>
      </c>
      <c r="F30" s="536" t="s">
        <v>585</v>
      </c>
      <c r="G30" s="534" t="s">
        <v>568</v>
      </c>
      <c r="H30" s="535">
        <v>100000000</v>
      </c>
      <c r="I30" s="535">
        <v>100000000</v>
      </c>
      <c r="J30" s="534" t="s">
        <v>559</v>
      </c>
      <c r="K30" s="534" t="s">
        <v>560</v>
      </c>
      <c r="L30" s="533" t="s">
        <v>561</v>
      </c>
    </row>
    <row r="31" spans="1:12" ht="82.5" customHeight="1" x14ac:dyDescent="0.25">
      <c r="B31" s="534">
        <v>80141902</v>
      </c>
      <c r="C31" s="533" t="s">
        <v>577</v>
      </c>
      <c r="D31" s="534" t="s">
        <v>576</v>
      </c>
      <c r="E31" s="534" t="s">
        <v>580</v>
      </c>
      <c r="F31" s="536" t="s">
        <v>585</v>
      </c>
      <c r="G31" s="534" t="s">
        <v>574</v>
      </c>
      <c r="H31" s="535">
        <v>50000000</v>
      </c>
      <c r="I31" s="535">
        <v>50000000</v>
      </c>
      <c r="J31" s="534" t="s">
        <v>559</v>
      </c>
      <c r="K31" s="534" t="s">
        <v>560</v>
      </c>
      <c r="L31" s="533" t="s">
        <v>561</v>
      </c>
    </row>
    <row r="32" spans="1:12" ht="142.5" customHeight="1" x14ac:dyDescent="0.25">
      <c r="B32" s="534">
        <v>43211720</v>
      </c>
      <c r="C32" s="533" t="s">
        <v>587</v>
      </c>
      <c r="D32" s="534" t="s">
        <v>576</v>
      </c>
      <c r="E32" s="534" t="s">
        <v>580</v>
      </c>
      <c r="F32" s="534" t="s">
        <v>557</v>
      </c>
      <c r="G32" s="534" t="s">
        <v>570</v>
      </c>
      <c r="H32" s="535">
        <v>10000000</v>
      </c>
      <c r="I32" s="535">
        <v>10000000</v>
      </c>
      <c r="J32" s="534" t="s">
        <v>559</v>
      </c>
      <c r="K32" s="534" t="s">
        <v>560</v>
      </c>
      <c r="L32" s="533" t="s">
        <v>561</v>
      </c>
    </row>
    <row r="33" spans="1:12" ht="129.75" customHeight="1" x14ac:dyDescent="0.25">
      <c r="A33" s="537"/>
      <c r="B33" s="534" t="s">
        <v>588</v>
      </c>
      <c r="C33" s="533" t="s">
        <v>589</v>
      </c>
      <c r="D33" s="534" t="s">
        <v>576</v>
      </c>
      <c r="E33" s="534" t="s">
        <v>580</v>
      </c>
      <c r="F33" s="536" t="s">
        <v>584</v>
      </c>
      <c r="G33" s="534" t="s">
        <v>590</v>
      </c>
      <c r="H33" s="535">
        <v>350000000</v>
      </c>
      <c r="I33" s="535">
        <v>350000000</v>
      </c>
      <c r="J33" s="534" t="s">
        <v>559</v>
      </c>
      <c r="K33" s="534" t="s">
        <v>560</v>
      </c>
      <c r="L33" s="533" t="s">
        <v>561</v>
      </c>
    </row>
    <row r="34" spans="1:12" ht="68.25" customHeight="1" x14ac:dyDescent="0.25">
      <c r="B34" s="534">
        <v>86101705</v>
      </c>
      <c r="C34" s="533" t="s">
        <v>591</v>
      </c>
      <c r="D34" s="534" t="s">
        <v>576</v>
      </c>
      <c r="E34" s="534" t="s">
        <v>580</v>
      </c>
      <c r="F34" s="536" t="s">
        <v>584</v>
      </c>
      <c r="G34" s="534" t="s">
        <v>592</v>
      </c>
      <c r="H34" s="535">
        <v>150000000</v>
      </c>
      <c r="I34" s="535">
        <v>150000000</v>
      </c>
      <c r="J34" s="534" t="s">
        <v>559</v>
      </c>
      <c r="K34" s="534" t="s">
        <v>560</v>
      </c>
      <c r="L34" s="533" t="s">
        <v>561</v>
      </c>
    </row>
    <row r="35" spans="1:12" ht="76.5" customHeight="1" x14ac:dyDescent="0.25">
      <c r="B35" s="534">
        <v>86101705</v>
      </c>
      <c r="C35" s="533" t="s">
        <v>591</v>
      </c>
      <c r="D35" s="534" t="s">
        <v>576</v>
      </c>
      <c r="E35" s="534" t="s">
        <v>580</v>
      </c>
      <c r="F35" s="536" t="s">
        <v>584</v>
      </c>
      <c r="G35" s="534" t="s">
        <v>593</v>
      </c>
      <c r="H35" s="535">
        <v>150000000</v>
      </c>
      <c r="I35" s="535">
        <v>150000000</v>
      </c>
      <c r="J35" s="534" t="s">
        <v>559</v>
      </c>
      <c r="K35" s="534" t="s">
        <v>560</v>
      </c>
      <c r="L35" s="533" t="s">
        <v>561</v>
      </c>
    </row>
    <row r="36" spans="1:12" ht="75" customHeight="1" x14ac:dyDescent="0.25">
      <c r="B36" s="534">
        <v>93141506</v>
      </c>
      <c r="C36" s="533" t="s">
        <v>594</v>
      </c>
      <c r="D36" s="534" t="s">
        <v>576</v>
      </c>
      <c r="E36" s="534" t="s">
        <v>580</v>
      </c>
      <c r="F36" s="536" t="s">
        <v>585</v>
      </c>
      <c r="G36" s="534" t="s">
        <v>595</v>
      </c>
      <c r="H36" s="535">
        <v>130000000</v>
      </c>
      <c r="I36" s="535">
        <v>130000000</v>
      </c>
      <c r="J36" s="534" t="s">
        <v>559</v>
      </c>
      <c r="K36" s="534" t="s">
        <v>560</v>
      </c>
      <c r="L36" s="533" t="s">
        <v>561</v>
      </c>
    </row>
    <row r="37" spans="1:12" ht="62.25" customHeight="1" x14ac:dyDescent="0.25">
      <c r="B37" s="534">
        <v>43232902</v>
      </c>
      <c r="C37" s="533" t="s">
        <v>596</v>
      </c>
      <c r="D37" s="534" t="s">
        <v>576</v>
      </c>
      <c r="E37" s="534" t="s">
        <v>580</v>
      </c>
      <c r="F37" s="534" t="s">
        <v>557</v>
      </c>
      <c r="G37" s="534" t="s">
        <v>586</v>
      </c>
      <c r="H37" s="535">
        <f>12*6000000</f>
        <v>72000000</v>
      </c>
      <c r="I37" s="535">
        <f>12*6000000</f>
        <v>72000000</v>
      </c>
      <c r="J37" s="534" t="s">
        <v>559</v>
      </c>
      <c r="K37" s="534" t="s">
        <v>560</v>
      </c>
      <c r="L37" s="533" t="s">
        <v>561</v>
      </c>
    </row>
    <row r="38" spans="1:12" ht="62.25" customHeight="1" x14ac:dyDescent="0.25">
      <c r="B38" s="534">
        <v>43231513</v>
      </c>
      <c r="C38" s="533" t="s">
        <v>597</v>
      </c>
      <c r="D38" s="534" t="s">
        <v>576</v>
      </c>
      <c r="E38" s="534" t="s">
        <v>580</v>
      </c>
      <c r="F38" s="534" t="s">
        <v>557</v>
      </c>
      <c r="G38" s="534" t="s">
        <v>586</v>
      </c>
      <c r="H38" s="535">
        <v>290000000</v>
      </c>
      <c r="I38" s="535">
        <v>290000000</v>
      </c>
      <c r="J38" s="534" t="s">
        <v>559</v>
      </c>
      <c r="K38" s="534" t="s">
        <v>560</v>
      </c>
      <c r="L38" s="533" t="s">
        <v>561</v>
      </c>
    </row>
    <row r="39" spans="1:12" ht="126" customHeight="1" x14ac:dyDescent="0.25">
      <c r="B39" s="534">
        <v>92101501</v>
      </c>
      <c r="C39" s="533" t="s">
        <v>598</v>
      </c>
      <c r="D39" s="534" t="s">
        <v>599</v>
      </c>
      <c r="E39" s="534" t="s">
        <v>600</v>
      </c>
      <c r="F39" s="536" t="s">
        <v>585</v>
      </c>
      <c r="G39" s="534" t="s">
        <v>601</v>
      </c>
      <c r="H39" s="535">
        <v>135000000</v>
      </c>
      <c r="I39" s="535">
        <v>135000000</v>
      </c>
      <c r="J39" s="534" t="s">
        <v>559</v>
      </c>
      <c r="K39" s="534" t="s">
        <v>560</v>
      </c>
      <c r="L39" s="533" t="s">
        <v>561</v>
      </c>
    </row>
    <row r="40" spans="1:12" ht="72" customHeight="1" x14ac:dyDescent="0.25">
      <c r="B40" s="534">
        <v>80131501</v>
      </c>
      <c r="C40" s="533" t="s">
        <v>602</v>
      </c>
      <c r="D40" s="534" t="s">
        <v>599</v>
      </c>
      <c r="E40" s="534" t="s">
        <v>600</v>
      </c>
      <c r="F40" s="534" t="s">
        <v>557</v>
      </c>
      <c r="G40" s="534" t="s">
        <v>568</v>
      </c>
      <c r="H40" s="535">
        <v>190000000</v>
      </c>
      <c r="I40" s="535">
        <v>190000000</v>
      </c>
      <c r="J40" s="534" t="s">
        <v>559</v>
      </c>
      <c r="K40" s="534" t="s">
        <v>560</v>
      </c>
      <c r="L40" s="533" t="s">
        <v>561</v>
      </c>
    </row>
    <row r="41" spans="1:12" ht="90" customHeight="1" x14ac:dyDescent="0.25">
      <c r="B41" s="532">
        <v>81102702</v>
      </c>
      <c r="C41" s="533" t="s">
        <v>603</v>
      </c>
      <c r="D41" s="532" t="s">
        <v>599</v>
      </c>
      <c r="E41" s="534" t="s">
        <v>600</v>
      </c>
      <c r="F41" s="536" t="s">
        <v>584</v>
      </c>
      <c r="G41" s="534" t="s">
        <v>586</v>
      </c>
      <c r="H41" s="535">
        <v>6000000000</v>
      </c>
      <c r="I41" s="535">
        <v>6000000000</v>
      </c>
      <c r="J41" s="534" t="s">
        <v>559</v>
      </c>
      <c r="K41" s="534" t="s">
        <v>560</v>
      </c>
      <c r="L41" s="533" t="s">
        <v>561</v>
      </c>
    </row>
    <row r="42" spans="1:12" ht="68.25" customHeight="1" x14ac:dyDescent="0.25">
      <c r="B42" s="532">
        <v>83101504</v>
      </c>
      <c r="C42" s="533" t="s">
        <v>604</v>
      </c>
      <c r="D42" s="532" t="s">
        <v>599</v>
      </c>
      <c r="E42" s="534" t="s">
        <v>600</v>
      </c>
      <c r="F42" s="536" t="s">
        <v>584</v>
      </c>
      <c r="G42" s="534" t="s">
        <v>605</v>
      </c>
      <c r="H42" s="535">
        <v>2100000000</v>
      </c>
      <c r="I42" s="535">
        <v>2100000000</v>
      </c>
      <c r="J42" s="534" t="s">
        <v>559</v>
      </c>
      <c r="K42" s="534" t="s">
        <v>560</v>
      </c>
      <c r="L42" s="533" t="s">
        <v>561</v>
      </c>
    </row>
    <row r="43" spans="1:12" ht="76.5" customHeight="1" x14ac:dyDescent="0.25">
      <c r="B43" s="534">
        <v>83101504</v>
      </c>
      <c r="C43" s="533" t="s">
        <v>606</v>
      </c>
      <c r="D43" s="532" t="s">
        <v>599</v>
      </c>
      <c r="E43" s="534" t="s">
        <v>600</v>
      </c>
      <c r="F43" s="536" t="s">
        <v>584</v>
      </c>
      <c r="G43" s="534" t="s">
        <v>607</v>
      </c>
      <c r="H43" s="538">
        <v>3200000000</v>
      </c>
      <c r="I43" s="538">
        <v>3200000000</v>
      </c>
      <c r="J43" s="534" t="s">
        <v>559</v>
      </c>
      <c r="K43" s="534" t="s">
        <v>560</v>
      </c>
      <c r="L43" s="533" t="s">
        <v>561</v>
      </c>
    </row>
    <row r="44" spans="1:12" ht="114" customHeight="1" x14ac:dyDescent="0.25">
      <c r="B44" s="534">
        <v>78111808</v>
      </c>
      <c r="C44" s="533" t="s">
        <v>608</v>
      </c>
      <c r="D44" s="532" t="s">
        <v>599</v>
      </c>
      <c r="E44" s="534" t="s">
        <v>600</v>
      </c>
      <c r="F44" s="536" t="s">
        <v>584</v>
      </c>
      <c r="G44" s="534" t="s">
        <v>605</v>
      </c>
      <c r="H44" s="538">
        <v>6800000000</v>
      </c>
      <c r="I44" s="538">
        <v>6800000000</v>
      </c>
      <c r="J44" s="534" t="s">
        <v>559</v>
      </c>
      <c r="K44" s="534" t="s">
        <v>560</v>
      </c>
      <c r="L44" s="533" t="s">
        <v>561</v>
      </c>
    </row>
    <row r="45" spans="1:12" ht="74.25" customHeight="1" x14ac:dyDescent="0.25">
      <c r="B45" s="534">
        <v>72141104</v>
      </c>
      <c r="C45" s="533" t="s">
        <v>609</v>
      </c>
      <c r="D45" s="532" t="s">
        <v>599</v>
      </c>
      <c r="E45" s="534" t="s">
        <v>600</v>
      </c>
      <c r="F45" s="536" t="s">
        <v>585</v>
      </c>
      <c r="G45" s="534" t="s">
        <v>605</v>
      </c>
      <c r="H45" s="538">
        <v>200000000</v>
      </c>
      <c r="I45" s="538">
        <v>200000000</v>
      </c>
      <c r="J45" s="534" t="s">
        <v>559</v>
      </c>
      <c r="K45" s="534" t="s">
        <v>560</v>
      </c>
      <c r="L45" s="533" t="s">
        <v>561</v>
      </c>
    </row>
    <row r="46" spans="1:12" ht="75" customHeight="1" x14ac:dyDescent="0.25">
      <c r="B46" s="534">
        <v>60104201</v>
      </c>
      <c r="C46" s="533" t="s">
        <v>610</v>
      </c>
      <c r="D46" s="532" t="s">
        <v>599</v>
      </c>
      <c r="E46" s="534" t="s">
        <v>600</v>
      </c>
      <c r="F46" s="536" t="s">
        <v>584</v>
      </c>
      <c r="G46" s="534" t="s">
        <v>607</v>
      </c>
      <c r="H46" s="535">
        <v>1200000000</v>
      </c>
      <c r="I46" s="535">
        <v>1200000000</v>
      </c>
      <c r="J46" s="534" t="s">
        <v>559</v>
      </c>
      <c r="K46" s="534" t="s">
        <v>560</v>
      </c>
      <c r="L46" s="533" t="s">
        <v>561</v>
      </c>
    </row>
    <row r="47" spans="1:12" ht="75" customHeight="1" x14ac:dyDescent="0.25">
      <c r="B47" s="534">
        <v>80111701</v>
      </c>
      <c r="C47" s="533" t="s">
        <v>611</v>
      </c>
      <c r="D47" s="532" t="s">
        <v>599</v>
      </c>
      <c r="E47" s="534" t="s">
        <v>600</v>
      </c>
      <c r="F47" s="536" t="s">
        <v>584</v>
      </c>
      <c r="G47" s="534" t="s">
        <v>612</v>
      </c>
      <c r="H47" s="535">
        <v>7000000000</v>
      </c>
      <c r="I47" s="535">
        <v>7000000000</v>
      </c>
      <c r="J47" s="534" t="s">
        <v>559</v>
      </c>
      <c r="K47" s="534" t="s">
        <v>560</v>
      </c>
      <c r="L47" s="533" t="s">
        <v>561</v>
      </c>
    </row>
    <row r="48" spans="1:12" ht="79.5" customHeight="1" x14ac:dyDescent="0.25">
      <c r="B48" s="536">
        <v>52161523</v>
      </c>
      <c r="C48" s="539" t="s">
        <v>613</v>
      </c>
      <c r="D48" s="534" t="s">
        <v>599</v>
      </c>
      <c r="E48" s="534" t="s">
        <v>600</v>
      </c>
      <c r="F48" s="536" t="s">
        <v>567</v>
      </c>
      <c r="G48" s="534" t="s">
        <v>568</v>
      </c>
      <c r="H48" s="535">
        <v>40000000</v>
      </c>
      <c r="I48" s="535">
        <v>40000000</v>
      </c>
      <c r="J48" s="534" t="s">
        <v>559</v>
      </c>
      <c r="K48" s="534" t="s">
        <v>560</v>
      </c>
      <c r="L48" s="533" t="s">
        <v>561</v>
      </c>
    </row>
    <row r="49" spans="2:12" ht="227.25" customHeight="1" x14ac:dyDescent="0.25">
      <c r="B49" s="534" t="s">
        <v>614</v>
      </c>
      <c r="C49" s="533" t="s">
        <v>615</v>
      </c>
      <c r="D49" s="534" t="s">
        <v>599</v>
      </c>
      <c r="E49" s="534" t="s">
        <v>600</v>
      </c>
      <c r="F49" s="536" t="s">
        <v>585</v>
      </c>
      <c r="G49" s="534" t="s">
        <v>616</v>
      </c>
      <c r="H49" s="535">
        <v>70000000</v>
      </c>
      <c r="I49" s="535">
        <v>70000000</v>
      </c>
      <c r="J49" s="534" t="s">
        <v>559</v>
      </c>
      <c r="K49" s="534" t="s">
        <v>560</v>
      </c>
      <c r="L49" s="533" t="s">
        <v>561</v>
      </c>
    </row>
    <row r="50" spans="2:12" ht="227.25" customHeight="1" x14ac:dyDescent="0.25">
      <c r="B50" s="534" t="s">
        <v>614</v>
      </c>
      <c r="C50" s="533" t="s">
        <v>615</v>
      </c>
      <c r="D50" s="534" t="s">
        <v>599</v>
      </c>
      <c r="E50" s="534" t="s">
        <v>600</v>
      </c>
      <c r="F50" s="536" t="s">
        <v>585</v>
      </c>
      <c r="G50" s="534" t="s">
        <v>607</v>
      </c>
      <c r="H50" s="535">
        <v>50000000</v>
      </c>
      <c r="I50" s="535">
        <v>50000000</v>
      </c>
      <c r="J50" s="534" t="s">
        <v>559</v>
      </c>
      <c r="K50" s="534" t="s">
        <v>560</v>
      </c>
      <c r="L50" s="533" t="s">
        <v>561</v>
      </c>
    </row>
    <row r="51" spans="2:12" ht="187.5" customHeight="1" x14ac:dyDescent="0.25">
      <c r="B51" s="534" t="s">
        <v>617</v>
      </c>
      <c r="C51" s="533" t="s">
        <v>618</v>
      </c>
      <c r="D51" s="534" t="s">
        <v>599</v>
      </c>
      <c r="E51" s="534" t="s">
        <v>600</v>
      </c>
      <c r="F51" s="536" t="s">
        <v>585</v>
      </c>
      <c r="G51" s="534" t="s">
        <v>619</v>
      </c>
      <c r="H51" s="535">
        <v>100000000</v>
      </c>
      <c r="I51" s="535">
        <v>100000000</v>
      </c>
      <c r="J51" s="534" t="s">
        <v>559</v>
      </c>
      <c r="K51" s="534" t="s">
        <v>560</v>
      </c>
      <c r="L51" s="533" t="s">
        <v>561</v>
      </c>
    </row>
    <row r="52" spans="2:12" ht="187.5" customHeight="1" x14ac:dyDescent="0.25">
      <c r="B52" s="534" t="s">
        <v>617</v>
      </c>
      <c r="C52" s="533" t="s">
        <v>618</v>
      </c>
      <c r="D52" s="534" t="s">
        <v>599</v>
      </c>
      <c r="E52" s="534" t="s">
        <v>600</v>
      </c>
      <c r="F52" s="536" t="s">
        <v>585</v>
      </c>
      <c r="G52" s="534" t="s">
        <v>620</v>
      </c>
      <c r="H52" s="535">
        <v>40000000</v>
      </c>
      <c r="I52" s="535">
        <v>40000000</v>
      </c>
      <c r="J52" s="534" t="s">
        <v>559</v>
      </c>
      <c r="K52" s="534" t="s">
        <v>560</v>
      </c>
      <c r="L52" s="533" t="s">
        <v>561</v>
      </c>
    </row>
    <row r="53" spans="2:12" ht="69" customHeight="1" x14ac:dyDescent="0.25">
      <c r="B53" s="534" t="s">
        <v>621</v>
      </c>
      <c r="C53" s="533" t="s">
        <v>622</v>
      </c>
      <c r="D53" s="534" t="s">
        <v>599</v>
      </c>
      <c r="E53" s="534" t="s">
        <v>600</v>
      </c>
      <c r="F53" s="536" t="s">
        <v>584</v>
      </c>
      <c r="G53" s="534" t="s">
        <v>616</v>
      </c>
      <c r="H53" s="535">
        <v>100000000</v>
      </c>
      <c r="I53" s="535">
        <v>100000000</v>
      </c>
      <c r="J53" s="534" t="s">
        <v>559</v>
      </c>
      <c r="K53" s="534" t="s">
        <v>560</v>
      </c>
      <c r="L53" s="533" t="s">
        <v>561</v>
      </c>
    </row>
    <row r="54" spans="2:12" ht="82.5" customHeight="1" x14ac:dyDescent="0.25">
      <c r="B54" s="534" t="s">
        <v>621</v>
      </c>
      <c r="C54" s="533" t="s">
        <v>622</v>
      </c>
      <c r="D54" s="534" t="s">
        <v>599</v>
      </c>
      <c r="E54" s="534" t="s">
        <v>600</v>
      </c>
      <c r="F54" s="536" t="s">
        <v>584</v>
      </c>
      <c r="G54" s="534" t="s">
        <v>607</v>
      </c>
      <c r="H54" s="535">
        <v>400000000</v>
      </c>
      <c r="I54" s="535">
        <v>400000000</v>
      </c>
      <c r="J54" s="534" t="s">
        <v>559</v>
      </c>
      <c r="K54" s="534" t="s">
        <v>560</v>
      </c>
      <c r="L54" s="533" t="s">
        <v>561</v>
      </c>
    </row>
    <row r="55" spans="2:12" ht="128.25" customHeight="1" x14ac:dyDescent="0.25">
      <c r="B55" s="534" t="s">
        <v>623</v>
      </c>
      <c r="C55" s="533" t="s">
        <v>624</v>
      </c>
      <c r="D55" s="534" t="s">
        <v>599</v>
      </c>
      <c r="E55" s="534" t="s">
        <v>625</v>
      </c>
      <c r="F55" s="536" t="s">
        <v>585</v>
      </c>
      <c r="G55" s="534" t="s">
        <v>626</v>
      </c>
      <c r="H55" s="535">
        <v>200000000</v>
      </c>
      <c r="I55" s="535">
        <v>200000000</v>
      </c>
      <c r="J55" s="534" t="s">
        <v>559</v>
      </c>
      <c r="K55" s="534" t="s">
        <v>560</v>
      </c>
      <c r="L55" s="533" t="s">
        <v>561</v>
      </c>
    </row>
    <row r="56" spans="2:12" ht="61.5" customHeight="1" x14ac:dyDescent="0.25">
      <c r="B56" s="534" t="s">
        <v>627</v>
      </c>
      <c r="C56" s="533" t="s">
        <v>628</v>
      </c>
      <c r="D56" s="534" t="s">
        <v>599</v>
      </c>
      <c r="E56" s="534" t="s">
        <v>600</v>
      </c>
      <c r="F56" s="536" t="s">
        <v>584</v>
      </c>
      <c r="G56" s="534" t="s">
        <v>629</v>
      </c>
      <c r="H56" s="535">
        <v>6000000000</v>
      </c>
      <c r="I56" s="535">
        <v>6000000000</v>
      </c>
      <c r="J56" s="534" t="s">
        <v>559</v>
      </c>
      <c r="K56" s="534" t="s">
        <v>560</v>
      </c>
      <c r="L56" s="533" t="s">
        <v>561</v>
      </c>
    </row>
    <row r="57" spans="2:12" ht="63.75" customHeight="1" x14ac:dyDescent="0.25">
      <c r="B57" s="534" t="s">
        <v>630</v>
      </c>
      <c r="C57" s="533" t="s">
        <v>631</v>
      </c>
      <c r="D57" s="534" t="s">
        <v>599</v>
      </c>
      <c r="E57" s="534" t="s">
        <v>600</v>
      </c>
      <c r="F57" s="536" t="s">
        <v>584</v>
      </c>
      <c r="G57" s="534" t="s">
        <v>629</v>
      </c>
      <c r="H57" s="535">
        <v>1600000000</v>
      </c>
      <c r="I57" s="535">
        <v>1600000000</v>
      </c>
      <c r="J57" s="534" t="s">
        <v>559</v>
      </c>
      <c r="K57" s="534" t="s">
        <v>560</v>
      </c>
      <c r="L57" s="533" t="s">
        <v>561</v>
      </c>
    </row>
    <row r="58" spans="2:12" ht="117" customHeight="1" x14ac:dyDescent="0.25">
      <c r="B58" s="534">
        <v>92101501</v>
      </c>
      <c r="C58" s="533" t="s">
        <v>598</v>
      </c>
      <c r="D58" s="532" t="s">
        <v>632</v>
      </c>
      <c r="E58" s="534" t="s">
        <v>633</v>
      </c>
      <c r="F58" s="536" t="s">
        <v>584</v>
      </c>
      <c r="G58" s="534" t="s">
        <v>634</v>
      </c>
      <c r="H58" s="535">
        <v>720000000</v>
      </c>
      <c r="I58" s="535">
        <v>720000000</v>
      </c>
      <c r="J58" s="534" t="s">
        <v>559</v>
      </c>
      <c r="K58" s="534" t="s">
        <v>560</v>
      </c>
      <c r="L58" s="533" t="s">
        <v>561</v>
      </c>
    </row>
    <row r="59" spans="2:12" ht="119.25" customHeight="1" x14ac:dyDescent="0.25">
      <c r="B59" s="532" t="s">
        <v>553</v>
      </c>
      <c r="C59" s="533" t="s">
        <v>554</v>
      </c>
      <c r="D59" s="532" t="s">
        <v>632</v>
      </c>
      <c r="E59" s="534" t="s">
        <v>635</v>
      </c>
      <c r="F59" s="536" t="s">
        <v>585</v>
      </c>
      <c r="G59" s="534" t="s">
        <v>558</v>
      </c>
      <c r="H59" s="538">
        <v>240000000</v>
      </c>
      <c r="I59" s="538">
        <v>240000000</v>
      </c>
      <c r="J59" s="534" t="s">
        <v>559</v>
      </c>
      <c r="K59" s="534" t="s">
        <v>560</v>
      </c>
      <c r="L59" s="533" t="s">
        <v>561</v>
      </c>
    </row>
    <row r="60" spans="2:12" ht="76.5" customHeight="1" x14ac:dyDescent="0.25">
      <c r="B60" s="534" t="s">
        <v>636</v>
      </c>
      <c r="C60" s="533" t="s">
        <v>637</v>
      </c>
      <c r="D60" s="534" t="s">
        <v>632</v>
      </c>
      <c r="E60" s="534" t="s">
        <v>635</v>
      </c>
      <c r="F60" s="536" t="s">
        <v>584</v>
      </c>
      <c r="G60" s="534" t="s">
        <v>638</v>
      </c>
      <c r="H60" s="535">
        <v>400000000</v>
      </c>
      <c r="I60" s="535">
        <v>400000000</v>
      </c>
      <c r="J60" s="534" t="s">
        <v>559</v>
      </c>
      <c r="K60" s="534" t="s">
        <v>560</v>
      </c>
      <c r="L60" s="533" t="s">
        <v>561</v>
      </c>
    </row>
    <row r="61" spans="2:12" ht="76.5" customHeight="1" x14ac:dyDescent="0.25">
      <c r="B61" s="534" t="s">
        <v>636</v>
      </c>
      <c r="C61" s="533" t="s">
        <v>637</v>
      </c>
      <c r="D61" s="534" t="s">
        <v>632</v>
      </c>
      <c r="E61" s="534" t="s">
        <v>635</v>
      </c>
      <c r="F61" s="536" t="s">
        <v>584</v>
      </c>
      <c r="G61" s="534" t="s">
        <v>605</v>
      </c>
      <c r="H61" s="535">
        <v>200000000</v>
      </c>
      <c r="I61" s="535">
        <v>200000000</v>
      </c>
      <c r="J61" s="534" t="s">
        <v>559</v>
      </c>
      <c r="K61" s="534" t="s">
        <v>560</v>
      </c>
      <c r="L61" s="533" t="s">
        <v>561</v>
      </c>
    </row>
    <row r="62" spans="2:12" ht="185.25" customHeight="1" x14ac:dyDescent="0.25">
      <c r="B62" s="534">
        <v>72102905</v>
      </c>
      <c r="C62" s="533" t="s">
        <v>639</v>
      </c>
      <c r="D62" s="534" t="s">
        <v>632</v>
      </c>
      <c r="E62" s="534" t="s">
        <v>635</v>
      </c>
      <c r="F62" s="536" t="s">
        <v>584</v>
      </c>
      <c r="G62" s="534" t="s">
        <v>570</v>
      </c>
      <c r="H62" s="535">
        <v>300000000</v>
      </c>
      <c r="I62" s="535">
        <v>300000000</v>
      </c>
      <c r="J62" s="534" t="s">
        <v>559</v>
      </c>
      <c r="K62" s="534" t="s">
        <v>560</v>
      </c>
      <c r="L62" s="533" t="s">
        <v>561</v>
      </c>
    </row>
    <row r="63" spans="2:12" ht="75" customHeight="1" x14ac:dyDescent="0.25">
      <c r="B63" s="534">
        <v>80161801</v>
      </c>
      <c r="C63" s="533" t="s">
        <v>640</v>
      </c>
      <c r="D63" s="540" t="s">
        <v>632</v>
      </c>
      <c r="E63" s="534" t="s">
        <v>635</v>
      </c>
      <c r="F63" s="534" t="s">
        <v>557</v>
      </c>
      <c r="G63" s="534" t="s">
        <v>586</v>
      </c>
      <c r="H63" s="535">
        <v>50000000</v>
      </c>
      <c r="I63" s="535">
        <v>50000000</v>
      </c>
      <c r="J63" s="534" t="s">
        <v>559</v>
      </c>
      <c r="K63" s="534" t="s">
        <v>560</v>
      </c>
      <c r="L63" s="533" t="s">
        <v>561</v>
      </c>
    </row>
    <row r="64" spans="2:12" ht="75" customHeight="1" x14ac:dyDescent="0.25">
      <c r="B64" s="534">
        <v>80161801</v>
      </c>
      <c r="C64" s="533" t="s">
        <v>640</v>
      </c>
      <c r="D64" s="540" t="s">
        <v>632</v>
      </c>
      <c r="E64" s="534" t="s">
        <v>635</v>
      </c>
      <c r="F64" s="534" t="s">
        <v>557</v>
      </c>
      <c r="G64" s="534" t="s">
        <v>568</v>
      </c>
      <c r="H64" s="535">
        <v>30000000</v>
      </c>
      <c r="I64" s="535">
        <v>30000000</v>
      </c>
      <c r="J64" s="534" t="s">
        <v>559</v>
      </c>
      <c r="K64" s="534" t="s">
        <v>560</v>
      </c>
      <c r="L64" s="533" t="s">
        <v>561</v>
      </c>
    </row>
    <row r="65" spans="2:12" ht="88.5" customHeight="1" x14ac:dyDescent="0.25">
      <c r="B65" s="534" t="s">
        <v>641</v>
      </c>
      <c r="C65" s="533" t="s">
        <v>642</v>
      </c>
      <c r="D65" s="534" t="s">
        <v>643</v>
      </c>
      <c r="E65" s="534" t="s">
        <v>644</v>
      </c>
      <c r="F65" s="536" t="s">
        <v>585</v>
      </c>
      <c r="G65" s="534" t="s">
        <v>645</v>
      </c>
      <c r="H65" s="535">
        <v>250000000</v>
      </c>
      <c r="I65" s="535">
        <v>250000000</v>
      </c>
      <c r="J65" s="534" t="s">
        <v>559</v>
      </c>
      <c r="K65" s="534" t="s">
        <v>560</v>
      </c>
      <c r="L65" s="533" t="s">
        <v>561</v>
      </c>
    </row>
    <row r="66" spans="2:12" ht="118.5" customHeight="1" x14ac:dyDescent="0.25">
      <c r="B66" s="534" t="s">
        <v>646</v>
      </c>
      <c r="C66" s="533" t="s">
        <v>647</v>
      </c>
      <c r="D66" s="534" t="s">
        <v>643</v>
      </c>
      <c r="E66" s="534" t="s">
        <v>648</v>
      </c>
      <c r="F66" s="536" t="s">
        <v>584</v>
      </c>
      <c r="G66" s="534" t="s">
        <v>649</v>
      </c>
      <c r="H66" s="535">
        <v>720000000</v>
      </c>
      <c r="I66" s="535">
        <v>720000000</v>
      </c>
      <c r="J66" s="534" t="s">
        <v>559</v>
      </c>
      <c r="K66" s="534" t="s">
        <v>560</v>
      </c>
      <c r="L66" s="533" t="s">
        <v>561</v>
      </c>
    </row>
    <row r="67" spans="2:12" ht="88.5" customHeight="1" x14ac:dyDescent="0.25">
      <c r="B67" s="534">
        <v>43231513</v>
      </c>
      <c r="C67" s="533" t="s">
        <v>650</v>
      </c>
      <c r="D67" s="534" t="s">
        <v>643</v>
      </c>
      <c r="E67" s="534" t="s">
        <v>635</v>
      </c>
      <c r="F67" s="534" t="s">
        <v>557</v>
      </c>
      <c r="G67" s="534" t="s">
        <v>586</v>
      </c>
      <c r="H67" s="535">
        <v>81000000</v>
      </c>
      <c r="I67" s="535">
        <v>81000000</v>
      </c>
      <c r="J67" s="534" t="s">
        <v>559</v>
      </c>
      <c r="K67" s="534" t="s">
        <v>560</v>
      </c>
      <c r="L67" s="533" t="s">
        <v>561</v>
      </c>
    </row>
    <row r="68" spans="2:12" ht="62.25" customHeight="1" x14ac:dyDescent="0.25">
      <c r="B68" s="534">
        <v>81112501</v>
      </c>
      <c r="C68" s="533" t="s">
        <v>651</v>
      </c>
      <c r="D68" s="534" t="s">
        <v>652</v>
      </c>
      <c r="E68" s="534" t="s">
        <v>625</v>
      </c>
      <c r="F68" s="536" t="s">
        <v>567</v>
      </c>
      <c r="G68" s="534" t="s">
        <v>586</v>
      </c>
      <c r="H68" s="535">
        <v>100000000</v>
      </c>
      <c r="I68" s="535">
        <v>100000000</v>
      </c>
      <c r="J68" s="534" t="s">
        <v>559</v>
      </c>
      <c r="K68" s="534" t="s">
        <v>560</v>
      </c>
      <c r="L68" s="533" t="s">
        <v>561</v>
      </c>
    </row>
    <row r="69" spans="2:12" ht="66.75" customHeight="1" x14ac:dyDescent="0.25">
      <c r="B69" s="534">
        <v>84131514</v>
      </c>
      <c r="C69" s="533" t="s">
        <v>653</v>
      </c>
      <c r="D69" s="534" t="s">
        <v>654</v>
      </c>
      <c r="E69" s="534" t="s">
        <v>563</v>
      </c>
      <c r="F69" s="534" t="s">
        <v>557</v>
      </c>
      <c r="G69" s="534" t="s">
        <v>564</v>
      </c>
      <c r="H69" s="535">
        <v>13000000</v>
      </c>
      <c r="I69" s="535">
        <v>13000000</v>
      </c>
      <c r="J69" s="534" t="s">
        <v>559</v>
      </c>
      <c r="K69" s="534" t="s">
        <v>560</v>
      </c>
      <c r="L69" s="533" t="s">
        <v>561</v>
      </c>
    </row>
    <row r="70" spans="2:12" ht="93" customHeight="1" x14ac:dyDescent="0.25">
      <c r="B70" s="534" t="s">
        <v>655</v>
      </c>
      <c r="C70" s="533" t="s">
        <v>656</v>
      </c>
      <c r="D70" s="534" t="s">
        <v>657</v>
      </c>
      <c r="E70" s="534" t="s">
        <v>563</v>
      </c>
      <c r="F70" s="536" t="s">
        <v>585</v>
      </c>
      <c r="G70" s="534" t="s">
        <v>564</v>
      </c>
      <c r="H70" s="535">
        <v>130000000</v>
      </c>
      <c r="I70" s="535">
        <v>130000000</v>
      </c>
      <c r="J70" s="534" t="s">
        <v>559</v>
      </c>
      <c r="K70" s="534" t="s">
        <v>560</v>
      </c>
      <c r="L70" s="533" t="s">
        <v>561</v>
      </c>
    </row>
    <row r="71" spans="2:12" ht="74.25" customHeight="1" x14ac:dyDescent="0.25">
      <c r="B71" s="534">
        <v>84131607</v>
      </c>
      <c r="C71" s="533" t="s">
        <v>658</v>
      </c>
      <c r="D71" s="534" t="s">
        <v>659</v>
      </c>
      <c r="E71" s="534" t="s">
        <v>563</v>
      </c>
      <c r="F71" s="536" t="s">
        <v>567</v>
      </c>
      <c r="G71" s="534" t="s">
        <v>564</v>
      </c>
      <c r="H71" s="535">
        <v>19000000</v>
      </c>
      <c r="I71" s="535">
        <v>19000000</v>
      </c>
      <c r="J71" s="534" t="s">
        <v>559</v>
      </c>
      <c r="K71" s="534" t="s">
        <v>560</v>
      </c>
      <c r="L71" s="533" t="s">
        <v>561</v>
      </c>
    </row>
    <row r="72" spans="2:12" ht="74.25" customHeight="1" x14ac:dyDescent="0.25">
      <c r="B72" s="541"/>
      <c r="C72" s="542"/>
      <c r="D72" s="541"/>
      <c r="E72" s="541"/>
      <c r="F72" s="543"/>
      <c r="G72" s="541"/>
      <c r="H72" s="544"/>
      <c r="I72" s="544"/>
      <c r="J72" s="541"/>
      <c r="K72" s="541"/>
      <c r="L72" s="542"/>
    </row>
    <row r="73" spans="2:12" ht="30" x14ac:dyDescent="0.25">
      <c r="B73" s="530" t="s">
        <v>543</v>
      </c>
      <c r="C73" s="530" t="s">
        <v>660</v>
      </c>
      <c r="D73" s="530" t="s">
        <v>552</v>
      </c>
      <c r="F73" s="545"/>
      <c r="H73" s="546"/>
      <c r="I73" s="546"/>
    </row>
    <row r="74" spans="2:12" x14ac:dyDescent="0.25">
      <c r="B74" s="547"/>
      <c r="C74" s="547"/>
      <c r="D74" s="547"/>
      <c r="F74" s="545"/>
      <c r="H74" s="548"/>
    </row>
    <row r="75" spans="2:12" x14ac:dyDescent="0.25">
      <c r="B75" s="516"/>
      <c r="C75" s="516"/>
      <c r="D75" s="516"/>
      <c r="F75" s="545"/>
      <c r="H75" s="548"/>
    </row>
    <row r="76" spans="2:12" x14ac:dyDescent="0.25">
      <c r="B76" s="516"/>
      <c r="C76" s="516"/>
      <c r="D76" s="516"/>
      <c r="F76" s="545"/>
      <c r="H76" s="548"/>
    </row>
    <row r="77" spans="2:12" x14ac:dyDescent="0.25">
      <c r="B77" s="516"/>
      <c r="C77" s="516"/>
      <c r="D77" s="516"/>
      <c r="F77" s="545"/>
    </row>
  </sheetData>
  <mergeCells count="2">
    <mergeCell ref="E5:L9"/>
    <mergeCell ref="E11:L15"/>
  </mergeCells>
  <hyperlinks>
    <hyperlink ref="C8" r:id="rId1"/>
  </hyperlinks>
  <pageMargins left="0.7" right="0.7" top="0.75" bottom="0.75" header="0.3" footer="0.3"/>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8"/>
  <sheetViews>
    <sheetView workbookViewId="0">
      <selection activeCell="B4" sqref="B4"/>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6" customHeight="1" x14ac:dyDescent="0.25">
      <c r="A1" s="1014"/>
      <c r="B1" s="1276" t="s">
        <v>718</v>
      </c>
      <c r="C1" s="1277"/>
      <c r="D1" s="1277"/>
      <c r="E1" s="1277"/>
      <c r="F1" s="1277"/>
      <c r="G1" s="1278"/>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576" t="s">
        <v>168</v>
      </c>
      <c r="I3" s="577">
        <v>1</v>
      </c>
      <c r="J3" s="578"/>
      <c r="K3" s="575"/>
    </row>
    <row r="4" spans="1:11" ht="17.25" thickBot="1" x14ac:dyDescent="0.35">
      <c r="A4" s="210"/>
      <c r="B4" s="210"/>
      <c r="C4" s="211"/>
      <c r="D4" s="210"/>
      <c r="E4" s="210"/>
      <c r="F4" s="210"/>
      <c r="G4" s="210"/>
      <c r="H4" s="210"/>
      <c r="I4" s="210"/>
      <c r="J4" s="210"/>
    </row>
    <row r="5" spans="1:11" ht="17.25" thickBot="1" x14ac:dyDescent="0.35">
      <c r="A5" s="567" t="s">
        <v>64</v>
      </c>
      <c r="B5" s="212" t="s">
        <v>65</v>
      </c>
      <c r="C5" s="212" t="s">
        <v>66</v>
      </c>
      <c r="D5" s="213"/>
      <c r="E5" s="214" t="s">
        <v>190</v>
      </c>
      <c r="F5" s="1031" t="s">
        <v>717</v>
      </c>
      <c r="G5" s="1032"/>
      <c r="H5" s="1032"/>
      <c r="I5" s="1033"/>
      <c r="J5" s="213"/>
    </row>
    <row r="6" spans="1:11" ht="17.25" thickBot="1" x14ac:dyDescent="0.35">
      <c r="A6" s="215" t="s">
        <v>192</v>
      </c>
      <c r="B6" s="216">
        <f>SUM('[6]PLAN DE GESTION ATEN. CIUDADANO'!F6:F17)</f>
        <v>0</v>
      </c>
      <c r="C6" s="217">
        <v>0.33</v>
      </c>
      <c r="D6" s="213"/>
      <c r="E6" s="218" t="s">
        <v>193</v>
      </c>
      <c r="F6" s="1034" t="s">
        <v>194</v>
      </c>
      <c r="G6" s="1035"/>
      <c r="H6" s="1035"/>
      <c r="I6" s="1036"/>
      <c r="J6" s="213"/>
    </row>
    <row r="7" spans="1:11" ht="17.25" thickBot="1" x14ac:dyDescent="0.35">
      <c r="A7" s="219" t="s">
        <v>195</v>
      </c>
      <c r="B7" s="220">
        <f>SUM('[6]PLAN DE GESTION ATEN. CIUDADANO'!H6:H17)</f>
        <v>0</v>
      </c>
      <c r="C7" s="221">
        <v>0.33</v>
      </c>
      <c r="D7" s="213"/>
      <c r="E7" s="1037" t="s">
        <v>196</v>
      </c>
      <c r="F7" s="1348" t="s">
        <v>716</v>
      </c>
      <c r="G7" s="1349"/>
      <c r="H7" s="1349"/>
      <c r="I7" s="1350"/>
      <c r="J7" s="213"/>
    </row>
    <row r="8" spans="1:11" ht="17.25" thickBot="1" x14ac:dyDescent="0.35">
      <c r="A8" s="222" t="s">
        <v>198</v>
      </c>
      <c r="B8" s="223">
        <f>SUM('[6]PLAN DE GESTION ATEN. CIUDADANO'!J6:J17)</f>
        <v>0</v>
      </c>
      <c r="C8" s="224">
        <v>0.34</v>
      </c>
      <c r="D8" s="213"/>
      <c r="E8" s="1038"/>
      <c r="F8" s="1351"/>
      <c r="G8" s="1352"/>
      <c r="H8" s="1352"/>
      <c r="I8" s="1353"/>
      <c r="J8" s="225"/>
    </row>
    <row r="9" spans="1:11" ht="17.25" thickBot="1" x14ac:dyDescent="0.35">
      <c r="A9" s="214" t="s">
        <v>68</v>
      </c>
      <c r="B9" s="226">
        <f>SUM(B6:B8)</f>
        <v>0</v>
      </c>
      <c r="C9" s="227">
        <f>SUM(C6:C8)</f>
        <v>1</v>
      </c>
      <c r="D9" s="213"/>
      <c r="E9" s="1039"/>
      <c r="F9" s="1354"/>
      <c r="G9" s="1355"/>
      <c r="H9" s="1355"/>
      <c r="I9" s="1356"/>
      <c r="J9" s="225"/>
    </row>
    <row r="10" spans="1:11" ht="17.25" thickBot="1" x14ac:dyDescent="0.35">
      <c r="A10" s="492"/>
      <c r="B10" s="493"/>
      <c r="C10" s="494"/>
      <c r="D10" s="213"/>
      <c r="E10" s="492"/>
      <c r="F10" s="579"/>
      <c r="G10" s="579"/>
      <c r="H10" s="579"/>
      <c r="I10" s="579"/>
      <c r="J10" s="225"/>
    </row>
    <row r="11" spans="1:11" ht="54.75" customHeight="1" thickBot="1" x14ac:dyDescent="0.35">
      <c r="A11" s="495" t="s">
        <v>512</v>
      </c>
      <c r="B11" s="1279" t="s">
        <v>714</v>
      </c>
      <c r="C11" s="1280"/>
      <c r="D11" s="1281"/>
      <c r="E11" s="495" t="s">
        <v>513</v>
      </c>
      <c r="F11" s="1282" t="s">
        <v>715</v>
      </c>
      <c r="G11" s="1283"/>
      <c r="H11" s="1283"/>
      <c r="I11" s="1284"/>
      <c r="J11" s="225"/>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6.5" x14ac:dyDescent="0.3">
      <c r="A24" s="210"/>
      <c r="B24" s="210"/>
      <c r="C24" s="211"/>
      <c r="D24" s="210"/>
      <c r="E24" s="210"/>
      <c r="F24" s="210"/>
      <c r="G24" s="210"/>
      <c r="H24" s="210"/>
      <c r="I24" s="210"/>
      <c r="J24" s="210"/>
    </row>
    <row r="25" spans="1:10" ht="17.25" thickBot="1" x14ac:dyDescent="0.35">
      <c r="A25" s="210"/>
      <c r="B25" s="210"/>
      <c r="C25" s="211"/>
      <c r="D25" s="210"/>
      <c r="E25" s="210"/>
      <c r="F25" s="210"/>
      <c r="G25" s="210"/>
      <c r="H25" s="210"/>
      <c r="I25" s="210"/>
      <c r="J25" s="210"/>
    </row>
    <row r="26" spans="1:10" ht="27.75" thickBot="1" x14ac:dyDescent="0.3">
      <c r="A26" s="1049" t="s">
        <v>199</v>
      </c>
      <c r="B26" s="1050"/>
      <c r="C26" s="1050"/>
      <c r="D26" s="1050"/>
      <c r="E26" s="1050"/>
      <c r="F26" s="1050"/>
      <c r="G26" s="1050"/>
      <c r="H26" s="1050"/>
      <c r="I26" s="1050"/>
      <c r="J26" s="1051"/>
    </row>
    <row r="27" spans="1:10" x14ac:dyDescent="0.25">
      <c r="A27" s="1014"/>
      <c r="B27" s="1015"/>
      <c r="C27" s="1015"/>
      <c r="D27" s="1015"/>
      <c r="E27" s="1015"/>
      <c r="F27" s="1015"/>
      <c r="G27" s="1015"/>
      <c r="H27" s="1015"/>
      <c r="I27" s="1015"/>
      <c r="J27" s="1016"/>
    </row>
    <row r="28" spans="1:10" x14ac:dyDescent="0.25">
      <c r="A28" s="1017"/>
      <c r="B28" s="1018"/>
      <c r="C28" s="1018"/>
      <c r="D28" s="1018"/>
      <c r="E28" s="1018"/>
      <c r="F28" s="1018"/>
      <c r="G28" s="1018"/>
      <c r="H28" s="1018"/>
      <c r="I28" s="1018"/>
      <c r="J28" s="1019"/>
    </row>
    <row r="29" spans="1:10" x14ac:dyDescent="0.25">
      <c r="A29" s="1017"/>
      <c r="B29" s="1018"/>
      <c r="C29" s="1018"/>
      <c r="D29" s="1018"/>
      <c r="E29" s="1018"/>
      <c r="F29" s="1018"/>
      <c r="G29" s="1018"/>
      <c r="H29" s="1018"/>
      <c r="I29" s="1018"/>
      <c r="J29" s="1019"/>
    </row>
    <row r="30" spans="1:10" ht="15.75" thickBot="1" x14ac:dyDescent="0.3">
      <c r="A30" s="1020"/>
      <c r="B30" s="1021"/>
      <c r="C30" s="1021"/>
      <c r="D30" s="1021"/>
      <c r="E30" s="1021"/>
      <c r="F30" s="1021"/>
      <c r="G30" s="1021"/>
      <c r="H30" s="1021"/>
      <c r="I30" s="1021"/>
      <c r="J30" s="1022"/>
    </row>
    <row r="31" spans="1:10" ht="27.75" thickBot="1" x14ac:dyDescent="0.3">
      <c r="A31" s="1049" t="s">
        <v>200</v>
      </c>
      <c r="B31" s="1050"/>
      <c r="C31" s="1050"/>
      <c r="D31" s="1050"/>
      <c r="E31" s="1050"/>
      <c r="F31" s="1050"/>
      <c r="G31" s="1050"/>
      <c r="H31" s="1050"/>
      <c r="I31" s="1050"/>
      <c r="J31" s="1051"/>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x14ac:dyDescent="0.25">
      <c r="A35" s="1017"/>
      <c r="B35" s="1018"/>
      <c r="C35" s="1018"/>
      <c r="D35" s="1018"/>
      <c r="E35" s="1018"/>
      <c r="F35" s="1018"/>
      <c r="G35" s="1018"/>
      <c r="H35" s="1018"/>
      <c r="I35" s="1018"/>
      <c r="J35" s="1019"/>
    </row>
    <row r="36" spans="1:10" ht="15.75" thickBot="1" x14ac:dyDescent="0.3">
      <c r="A36" s="1020"/>
      <c r="B36" s="1021"/>
      <c r="C36" s="1021"/>
      <c r="D36" s="1021"/>
      <c r="E36" s="1021"/>
      <c r="F36" s="1021"/>
      <c r="G36" s="1021"/>
      <c r="H36" s="1021"/>
      <c r="I36" s="1021"/>
      <c r="J36" s="1022"/>
    </row>
    <row r="37" spans="1:10" ht="27.75" thickBot="1" x14ac:dyDescent="0.3">
      <c r="A37" s="1049" t="s">
        <v>201</v>
      </c>
      <c r="B37" s="1050"/>
      <c r="C37" s="1050"/>
      <c r="D37" s="1050"/>
      <c r="E37" s="1050"/>
      <c r="F37" s="1050"/>
      <c r="G37" s="1050"/>
      <c r="H37" s="1050"/>
      <c r="I37" s="1050"/>
      <c r="J37" s="1051"/>
    </row>
    <row r="38" spans="1:10" x14ac:dyDescent="0.25">
      <c r="A38" s="1014"/>
      <c r="B38" s="1015"/>
      <c r="C38" s="1015"/>
      <c r="D38" s="1015"/>
      <c r="E38" s="1015"/>
      <c r="F38" s="1015"/>
      <c r="G38" s="1015"/>
      <c r="H38" s="1015"/>
      <c r="I38" s="1015"/>
      <c r="J38" s="1016"/>
    </row>
    <row r="39" spans="1:10" x14ac:dyDescent="0.25">
      <c r="A39" s="1017"/>
      <c r="B39" s="1018"/>
      <c r="C39" s="1018"/>
      <c r="D39" s="1018"/>
      <c r="E39" s="1018"/>
      <c r="F39" s="1018"/>
      <c r="G39" s="1018"/>
      <c r="H39" s="1018"/>
      <c r="I39" s="1018"/>
      <c r="J39" s="1019"/>
    </row>
    <row r="40" spans="1:10" x14ac:dyDescent="0.25">
      <c r="A40" s="1017"/>
      <c r="B40" s="1018"/>
      <c r="C40" s="1018"/>
      <c r="D40" s="1018"/>
      <c r="E40" s="1018"/>
      <c r="F40" s="1018"/>
      <c r="G40" s="1018"/>
      <c r="H40" s="1018"/>
      <c r="I40" s="1018"/>
      <c r="J40" s="1019"/>
    </row>
    <row r="41" spans="1:10" ht="15.75" thickBot="1" x14ac:dyDescent="0.3">
      <c r="A41" s="1020"/>
      <c r="B41" s="1021"/>
      <c r="C41" s="1021"/>
      <c r="D41" s="1021"/>
      <c r="E41" s="1021"/>
      <c r="F41" s="1021"/>
      <c r="G41" s="1021"/>
      <c r="H41" s="1021"/>
      <c r="I41" s="1021"/>
      <c r="J41" s="1022"/>
    </row>
    <row r="42" spans="1:10" ht="27.75" thickBot="1" x14ac:dyDescent="0.3">
      <c r="A42" s="1049" t="s">
        <v>202</v>
      </c>
      <c r="B42" s="1050"/>
      <c r="C42" s="1050"/>
      <c r="D42" s="1050"/>
      <c r="E42" s="1050"/>
      <c r="F42" s="1050"/>
      <c r="G42" s="1050"/>
      <c r="H42" s="1050"/>
      <c r="I42" s="1050"/>
      <c r="J42" s="1051"/>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x14ac:dyDescent="0.25">
      <c r="A46" s="1017"/>
      <c r="B46" s="1018"/>
      <c r="C46" s="1018"/>
      <c r="D46" s="1018"/>
      <c r="E46" s="1018"/>
      <c r="F46" s="1018"/>
      <c r="G46" s="1018"/>
      <c r="H46" s="1018"/>
      <c r="I46" s="1018"/>
      <c r="J46" s="1019"/>
    </row>
    <row r="47" spans="1:10" ht="15.75" thickBot="1" x14ac:dyDescent="0.3">
      <c r="A47" s="1020"/>
      <c r="B47" s="1021"/>
      <c r="C47" s="1021"/>
      <c r="D47" s="1021"/>
      <c r="E47" s="1021"/>
      <c r="F47" s="1021"/>
      <c r="G47" s="1021"/>
      <c r="H47" s="1021"/>
      <c r="I47" s="1021"/>
      <c r="J47" s="1022"/>
    </row>
    <row r="48" spans="1:10" ht="27.75" thickBot="1" x14ac:dyDescent="0.3">
      <c r="A48" s="1049" t="s">
        <v>203</v>
      </c>
      <c r="B48" s="1050"/>
      <c r="C48" s="1050"/>
      <c r="D48" s="1050"/>
      <c r="E48" s="1050"/>
      <c r="F48" s="1050"/>
      <c r="G48" s="1050"/>
      <c r="H48" s="1050"/>
      <c r="I48" s="1050"/>
      <c r="J48" s="1051"/>
    </row>
    <row r="49" spans="1:10" x14ac:dyDescent="0.25">
      <c r="A49" s="1014"/>
      <c r="B49" s="1015"/>
      <c r="C49" s="1015"/>
      <c r="D49" s="1015"/>
      <c r="E49" s="1015"/>
      <c r="F49" s="1015"/>
      <c r="G49" s="1015"/>
      <c r="H49" s="1015"/>
      <c r="I49" s="1015"/>
      <c r="J49" s="1016"/>
    </row>
    <row r="50" spans="1:10" x14ac:dyDescent="0.25">
      <c r="A50" s="1017"/>
      <c r="B50" s="1018"/>
      <c r="C50" s="1018"/>
      <c r="D50" s="1018"/>
      <c r="E50" s="1018"/>
      <c r="F50" s="1018"/>
      <c r="G50" s="1018"/>
      <c r="H50" s="1018"/>
      <c r="I50" s="1018"/>
      <c r="J50" s="1019"/>
    </row>
    <row r="51" spans="1:10" x14ac:dyDescent="0.25">
      <c r="A51" s="1017"/>
      <c r="B51" s="1018"/>
      <c r="C51" s="1018"/>
      <c r="D51" s="1018"/>
      <c r="E51" s="1018"/>
      <c r="F51" s="1018"/>
      <c r="G51" s="1018"/>
      <c r="H51" s="1018"/>
      <c r="I51" s="1018"/>
      <c r="J51" s="1019"/>
    </row>
    <row r="52" spans="1:10" ht="15.75" thickBot="1" x14ac:dyDescent="0.3">
      <c r="A52" s="1020"/>
      <c r="B52" s="1021"/>
      <c r="C52" s="1021"/>
      <c r="D52" s="1021"/>
      <c r="E52" s="1021"/>
      <c r="F52" s="1021"/>
      <c r="G52" s="1021"/>
      <c r="H52" s="1021"/>
      <c r="I52" s="1021"/>
      <c r="J52" s="1022"/>
    </row>
    <row r="53" spans="1:10" ht="27.75" thickBot="1" x14ac:dyDescent="0.3">
      <c r="A53" s="1049" t="s">
        <v>204</v>
      </c>
      <c r="B53" s="1050"/>
      <c r="C53" s="1050"/>
      <c r="D53" s="1050"/>
      <c r="E53" s="1050"/>
      <c r="F53" s="1050"/>
      <c r="G53" s="1050"/>
      <c r="H53" s="1050"/>
      <c r="I53" s="1050"/>
      <c r="J53" s="1051"/>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x14ac:dyDescent="0.25">
      <c r="A57" s="1017"/>
      <c r="B57" s="1018"/>
      <c r="C57" s="1018"/>
      <c r="D57" s="1018"/>
      <c r="E57" s="1018"/>
      <c r="F57" s="1018"/>
      <c r="G57" s="1018"/>
      <c r="H57" s="1018"/>
      <c r="I57" s="1018"/>
      <c r="J57" s="1019"/>
    </row>
    <row r="58" spans="1:10" ht="15.75" thickBot="1" x14ac:dyDescent="0.3">
      <c r="A58" s="1020"/>
      <c r="B58" s="1021"/>
      <c r="C58" s="1021"/>
      <c r="D58" s="1021"/>
      <c r="E58" s="1021"/>
      <c r="F58" s="1021"/>
      <c r="G58" s="1021"/>
      <c r="H58" s="1021"/>
      <c r="I58" s="1021"/>
      <c r="J58" s="1022"/>
    </row>
  </sheetData>
  <mergeCells count="26">
    <mergeCell ref="A54:J58"/>
    <mergeCell ref="A26:J26"/>
    <mergeCell ref="A27:J30"/>
    <mergeCell ref="A31:J31"/>
    <mergeCell ref="A32:J36"/>
    <mergeCell ref="A37:J37"/>
    <mergeCell ref="A38:J41"/>
    <mergeCell ref="A42:J42"/>
    <mergeCell ref="A43:J47"/>
    <mergeCell ref="A48:J48"/>
    <mergeCell ref="A49:J52"/>
    <mergeCell ref="A53:J53"/>
    <mergeCell ref="F5:I5"/>
    <mergeCell ref="F6:I6"/>
    <mergeCell ref="E7:E9"/>
    <mergeCell ref="F7:I9"/>
    <mergeCell ref="B11:D11"/>
    <mergeCell ref="F11:I11"/>
    <mergeCell ref="K1:K2"/>
    <mergeCell ref="B2:G2"/>
    <mergeCell ref="B3:G3"/>
    <mergeCell ref="A1:A3"/>
    <mergeCell ref="B1:G1"/>
    <mergeCell ref="H1:H2"/>
    <mergeCell ref="I1:I2"/>
    <mergeCell ref="J1:J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UMPLIMIENTO" id="{DD1940B1-B38B-412D-8545-91A31E9F365D}">
            <xm:f>NOT(ISERROR(SEARCH("CUMPLIMIENTO",'GEST. DISCIPLINARIA_1'!D5)))</xm:f>
            <x14:dxf>
              <font>
                <color theme="0"/>
              </font>
              <fill>
                <patternFill patternType="none">
                  <bgColor auto="1"/>
                </patternFill>
              </fill>
            </x14:dxf>
          </x14:cfRule>
          <x14:cfRule type="containsText" priority="2" operator="containsText" text="OBSERVACION" id="{E991002C-B182-4759-9FBC-E7924F27735D}">
            <xm:f>NOT(ISERROR(SEARCH("OBSERVACION",'GEST. DISCIPLINARIA_1'!D5)))</xm:f>
            <x14:dxf>
              <font>
                <b/>
                <i val="0"/>
              </font>
              <fill>
                <patternFill>
                  <bgColor theme="4" tint="0.79998168889431442"/>
                </patternFill>
              </fill>
            </x14:dxf>
          </x14:cfRule>
          <xm:sqref>D6:F6 F5 E7:F7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workbookViewId="0">
      <selection activeCell="H12" sqref="H12"/>
    </sheetView>
  </sheetViews>
  <sheetFormatPr baseColWidth="10" defaultRowHeight="15" x14ac:dyDescent="0.25"/>
  <cols>
    <col min="1" max="1" width="6.7109375" customWidth="1"/>
    <col min="2" max="2" width="27.5703125" style="15" customWidth="1"/>
    <col min="3" max="3" width="22.7109375" style="15" customWidth="1"/>
    <col min="4" max="4" width="11.42578125" style="187"/>
    <col min="5" max="5" width="13" style="188" bestFit="1" customWidth="1"/>
    <col min="6" max="6" width="11.42578125" style="1"/>
    <col min="7" max="7" width="11.42578125" style="189"/>
    <col min="8" max="8" width="11.42578125" style="12"/>
    <col min="9" max="9" width="11.42578125" style="187"/>
    <col min="10" max="10" width="11.42578125" style="12"/>
    <col min="11" max="11" width="11.42578125" style="190"/>
    <col min="12" max="12" width="11.42578125" style="12"/>
    <col min="13" max="13" width="21.85546875" customWidth="1"/>
  </cols>
  <sheetData>
    <row r="1" spans="1:13" ht="25.5" x14ac:dyDescent="0.25">
      <c r="A1" s="973"/>
      <c r="B1" s="975"/>
      <c r="C1" s="982" t="s">
        <v>485</v>
      </c>
      <c r="D1" s="983"/>
      <c r="E1" s="983"/>
      <c r="F1" s="983"/>
      <c r="G1" s="983"/>
      <c r="H1" s="983"/>
      <c r="I1" s="983"/>
      <c r="J1" s="983"/>
      <c r="K1" s="983"/>
      <c r="L1" s="988" t="s">
        <v>164</v>
      </c>
      <c r="M1" s="968" t="s">
        <v>165</v>
      </c>
    </row>
    <row r="2" spans="1:13" ht="26.25" thickBot="1" x14ac:dyDescent="0.4">
      <c r="A2" s="976"/>
      <c r="B2" s="978"/>
      <c r="C2" s="970" t="s">
        <v>166</v>
      </c>
      <c r="D2" s="970"/>
      <c r="E2" s="970"/>
      <c r="F2" s="970"/>
      <c r="G2" s="970"/>
      <c r="H2" s="970"/>
      <c r="I2" s="970"/>
      <c r="J2" s="970"/>
      <c r="K2" s="970"/>
      <c r="L2" s="989"/>
      <c r="M2" s="969"/>
    </row>
    <row r="3" spans="1:13" ht="26.25" thickBot="1" x14ac:dyDescent="0.4">
      <c r="A3" s="979"/>
      <c r="B3" s="981"/>
      <c r="C3" s="971" t="s">
        <v>279</v>
      </c>
      <c r="D3" s="971"/>
      <c r="E3" s="971"/>
      <c r="F3" s="971"/>
      <c r="G3" s="971"/>
      <c r="H3" s="971"/>
      <c r="I3" s="971"/>
      <c r="J3" s="971"/>
      <c r="K3" s="971"/>
      <c r="L3" s="389" t="s">
        <v>168</v>
      </c>
      <c r="M3" s="390">
        <v>1</v>
      </c>
    </row>
    <row r="4" spans="1:13" ht="16.5" thickBot="1" x14ac:dyDescent="0.3">
      <c r="A4" s="143"/>
      <c r="B4" s="144"/>
      <c r="C4" s="144"/>
      <c r="D4" s="145"/>
      <c r="E4" s="146"/>
      <c r="F4" s="147"/>
      <c r="G4" s="148"/>
      <c r="H4" s="149"/>
      <c r="I4" s="145"/>
      <c r="J4" s="149"/>
      <c r="K4" s="150"/>
      <c r="L4" s="149"/>
      <c r="M4" s="143"/>
    </row>
    <row r="5" spans="1:13" ht="48" thickBot="1" x14ac:dyDescent="0.3">
      <c r="A5" s="151" t="s">
        <v>169</v>
      </c>
      <c r="B5" s="152" t="s">
        <v>6</v>
      </c>
      <c r="C5" s="153" t="s">
        <v>141</v>
      </c>
      <c r="D5" s="154" t="s">
        <v>170</v>
      </c>
      <c r="E5" s="155" t="s">
        <v>171</v>
      </c>
      <c r="F5" s="156" t="s">
        <v>57</v>
      </c>
      <c r="G5" s="157" t="s">
        <v>9</v>
      </c>
      <c r="H5" s="158" t="s">
        <v>172</v>
      </c>
      <c r="I5" s="159" t="s">
        <v>173</v>
      </c>
      <c r="J5" s="160" t="s">
        <v>59</v>
      </c>
      <c r="K5" s="153" t="s">
        <v>174</v>
      </c>
      <c r="L5" s="333" t="s">
        <v>142</v>
      </c>
      <c r="M5" s="230" t="s">
        <v>175</v>
      </c>
    </row>
    <row r="6" spans="1:13" ht="20.25" customHeight="1" x14ac:dyDescent="0.25">
      <c r="A6" s="1052">
        <v>1</v>
      </c>
      <c r="B6" s="1058" t="s">
        <v>486</v>
      </c>
      <c r="C6" s="1239" t="s">
        <v>487</v>
      </c>
      <c r="D6" s="1300" t="s">
        <v>179</v>
      </c>
      <c r="E6" s="1357">
        <v>1</v>
      </c>
      <c r="F6" s="1241">
        <v>0</v>
      </c>
      <c r="G6" s="1244">
        <v>43951</v>
      </c>
      <c r="H6" s="1004">
        <v>0</v>
      </c>
      <c r="I6" s="1244">
        <v>44073</v>
      </c>
      <c r="J6" s="946">
        <v>0</v>
      </c>
      <c r="K6" s="1244">
        <v>44185</v>
      </c>
      <c r="L6" s="1245">
        <f>SUM(F6,H6,J6)</f>
        <v>0</v>
      </c>
      <c r="M6" s="1243"/>
    </row>
    <row r="7" spans="1:13" ht="17.25" customHeight="1" x14ac:dyDescent="0.25">
      <c r="A7" s="1053"/>
      <c r="B7" s="1058"/>
      <c r="C7" s="1239"/>
      <c r="D7" s="1301"/>
      <c r="E7" s="1325"/>
      <c r="F7" s="1241"/>
      <c r="G7" s="993"/>
      <c r="H7" s="1004"/>
      <c r="I7" s="993"/>
      <c r="J7" s="946"/>
      <c r="K7" s="993"/>
      <c r="L7" s="1246"/>
      <c r="M7" s="1083"/>
    </row>
    <row r="8" spans="1:13" ht="15.75" thickBot="1" x14ac:dyDescent="0.3">
      <c r="A8" s="1067"/>
      <c r="B8" s="1059"/>
      <c r="C8" s="1240"/>
      <c r="D8" s="1302"/>
      <c r="E8" s="1326"/>
      <c r="F8" s="1242"/>
      <c r="G8" s="993"/>
      <c r="H8" s="1005"/>
      <c r="I8" s="993"/>
      <c r="J8" s="947"/>
      <c r="K8" s="993"/>
      <c r="L8" s="1251"/>
      <c r="M8" s="1248"/>
    </row>
    <row r="9" spans="1:13" x14ac:dyDescent="0.25">
      <c r="A9" s="1052">
        <v>2</v>
      </c>
      <c r="B9" s="1058" t="s">
        <v>488</v>
      </c>
      <c r="C9" s="1239" t="s">
        <v>489</v>
      </c>
      <c r="D9" s="1300" t="s">
        <v>179</v>
      </c>
      <c r="E9" s="1357">
        <v>1</v>
      </c>
      <c r="F9" s="1241">
        <v>0</v>
      </c>
      <c r="G9" s="993"/>
      <c r="H9" s="1004">
        <v>0</v>
      </c>
      <c r="I9" s="993"/>
      <c r="J9" s="946">
        <v>0</v>
      </c>
      <c r="K9" s="993"/>
      <c r="L9" s="1245">
        <f>SUM(F9,H9,J9)</f>
        <v>0</v>
      </c>
      <c r="M9" s="1243"/>
    </row>
    <row r="10" spans="1:13" x14ac:dyDescent="0.25">
      <c r="A10" s="1053"/>
      <c r="B10" s="1058"/>
      <c r="C10" s="1239"/>
      <c r="D10" s="1301"/>
      <c r="E10" s="1325"/>
      <c r="F10" s="1241"/>
      <c r="G10" s="993"/>
      <c r="H10" s="1004"/>
      <c r="I10" s="993"/>
      <c r="J10" s="946"/>
      <c r="K10" s="993"/>
      <c r="L10" s="1246"/>
      <c r="M10" s="1083"/>
    </row>
    <row r="11" spans="1:13" ht="15.75" thickBot="1" x14ac:dyDescent="0.3">
      <c r="A11" s="1067"/>
      <c r="B11" s="1059"/>
      <c r="C11" s="1240"/>
      <c r="D11" s="1302"/>
      <c r="E11" s="1326"/>
      <c r="F11" s="1242"/>
      <c r="G11" s="993"/>
      <c r="H11" s="1005"/>
      <c r="I11" s="993"/>
      <c r="J11" s="947"/>
      <c r="K11" s="993"/>
      <c r="L11" s="1251"/>
      <c r="M11" s="1248"/>
    </row>
    <row r="12" spans="1:13" ht="16.5" thickBot="1" x14ac:dyDescent="0.3">
      <c r="B12" s="1316" t="s">
        <v>187</v>
      </c>
      <c r="C12" s="1317"/>
      <c r="D12" s="962"/>
      <c r="E12" s="169">
        <f>SUM(E6:E8)</f>
        <v>1</v>
      </c>
      <c r="F12" s="170">
        <f>SUM(F6:F11)</f>
        <v>0</v>
      </c>
      <c r="G12" s="994"/>
      <c r="H12" s="171">
        <f>SUM(H6:H11,F12)</f>
        <v>0</v>
      </c>
      <c r="I12" s="994"/>
      <c r="J12" s="172">
        <f>SUM(J6:J11,H12)</f>
        <v>0</v>
      </c>
      <c r="K12" s="994"/>
      <c r="L12" s="173"/>
      <c r="M12" s="174"/>
    </row>
    <row r="13" spans="1:13" ht="15.75" x14ac:dyDescent="0.25">
      <c r="B13" s="175"/>
      <c r="C13" s="175"/>
      <c r="D13" s="176"/>
      <c r="E13" s="177"/>
      <c r="F13" s="178"/>
      <c r="G13" s="179"/>
      <c r="H13" s="180"/>
      <c r="I13" s="176"/>
      <c r="J13" s="180"/>
      <c r="K13" s="181"/>
      <c r="L13" s="182"/>
      <c r="M13" s="183"/>
    </row>
    <row r="14" spans="1:13" ht="15.75" x14ac:dyDescent="0.25">
      <c r="B14" s="175"/>
      <c r="C14" s="175"/>
      <c r="D14" s="176"/>
      <c r="E14" s="177"/>
      <c r="F14" s="178"/>
      <c r="G14" s="179"/>
      <c r="H14" s="180"/>
      <c r="I14" s="176"/>
      <c r="J14" s="180"/>
      <c r="K14" s="181"/>
      <c r="L14" s="182"/>
      <c r="M14" s="183"/>
    </row>
    <row r="15" spans="1:13" ht="15.75" x14ac:dyDescent="0.25">
      <c r="B15" s="175"/>
      <c r="C15" s="175"/>
      <c r="D15" s="176"/>
      <c r="E15" s="177"/>
      <c r="F15" s="178"/>
      <c r="G15" s="179"/>
      <c r="H15" s="180"/>
      <c r="I15" s="176"/>
      <c r="J15" s="180"/>
      <c r="K15" s="181"/>
      <c r="L15" s="182"/>
      <c r="M15" s="183"/>
    </row>
    <row r="16" spans="1:13" ht="15.75" x14ac:dyDescent="0.25">
      <c r="B16" s="175"/>
      <c r="C16" s="175"/>
      <c r="D16" s="176"/>
      <c r="E16" s="177"/>
      <c r="F16" s="178"/>
      <c r="G16" s="179"/>
      <c r="H16" s="180"/>
      <c r="I16" s="176"/>
      <c r="J16" s="180"/>
      <c r="K16" s="181"/>
      <c r="L16" s="182"/>
      <c r="M16" s="183"/>
    </row>
    <row r="17" spans="2:13" ht="15.75" x14ac:dyDescent="0.25">
      <c r="B17" s="175"/>
      <c r="C17" s="175"/>
      <c r="D17" s="176"/>
      <c r="E17" s="177"/>
      <c r="F17" s="178"/>
      <c r="G17" s="179"/>
      <c r="H17" s="180"/>
      <c r="I17" s="176"/>
      <c r="J17" s="180"/>
      <c r="K17" s="181"/>
      <c r="L17" s="182"/>
      <c r="M17" s="183"/>
    </row>
    <row r="18" spans="2:13" ht="15.75" x14ac:dyDescent="0.25">
      <c r="B18" s="175"/>
      <c r="C18" s="175"/>
      <c r="D18" s="176"/>
      <c r="E18" s="177"/>
      <c r="F18" s="184"/>
      <c r="G18" s="179"/>
      <c r="H18" s="185"/>
      <c r="I18" s="176"/>
      <c r="J18" s="185"/>
      <c r="K18" s="181"/>
      <c r="L18" s="182"/>
      <c r="M18" s="9"/>
    </row>
    <row r="19" spans="2:13" ht="15.75" x14ac:dyDescent="0.25">
      <c r="B19" s="175"/>
      <c r="C19" s="175"/>
      <c r="D19" s="176"/>
      <c r="E19" s="177"/>
      <c r="F19" s="178"/>
      <c r="G19" s="179"/>
      <c r="H19" s="180"/>
      <c r="I19" s="176"/>
      <c r="J19" s="180"/>
      <c r="K19" s="181"/>
      <c r="L19" s="182"/>
      <c r="M19" s="183"/>
    </row>
    <row r="20" spans="2:13" ht="15.75" x14ac:dyDescent="0.25">
      <c r="B20" s="175"/>
      <c r="C20" s="175"/>
      <c r="D20" s="176"/>
      <c r="E20" s="177"/>
      <c r="F20" s="178"/>
      <c r="G20" s="179"/>
      <c r="H20" s="180"/>
      <c r="I20" s="176"/>
      <c r="J20" s="180"/>
      <c r="K20" s="181"/>
      <c r="L20" s="182"/>
      <c r="M20" s="183"/>
    </row>
    <row r="21" spans="2:13" ht="15.75" x14ac:dyDescent="0.25">
      <c r="B21" s="175"/>
      <c r="C21" s="175"/>
      <c r="D21" s="176"/>
      <c r="E21" s="177"/>
      <c r="F21" s="178"/>
      <c r="G21" s="179"/>
      <c r="H21" s="180"/>
      <c r="I21" s="176"/>
      <c r="J21" s="180"/>
      <c r="K21" s="181"/>
      <c r="L21" s="182"/>
      <c r="M21" s="183"/>
    </row>
    <row r="22" spans="2:13" ht="15.75" x14ac:dyDescent="0.25">
      <c r="B22" s="175"/>
      <c r="C22" s="175"/>
      <c r="D22" s="176"/>
      <c r="E22" s="177"/>
      <c r="F22" s="178"/>
      <c r="G22" s="179"/>
      <c r="H22" s="180"/>
      <c r="I22" s="176"/>
      <c r="J22" s="180"/>
      <c r="K22" s="181"/>
      <c r="L22" s="182"/>
      <c r="M22" s="183"/>
    </row>
    <row r="23" spans="2:13" ht="15.75" x14ac:dyDescent="0.25">
      <c r="B23" s="175"/>
      <c r="C23" s="175"/>
      <c r="D23" s="176"/>
      <c r="E23" s="177"/>
      <c r="F23" s="178"/>
      <c r="G23" s="179"/>
      <c r="H23" s="180"/>
      <c r="I23" s="176"/>
      <c r="J23" s="180"/>
      <c r="K23" s="181"/>
      <c r="L23" s="182"/>
      <c r="M23" s="183"/>
    </row>
    <row r="24" spans="2:13" ht="15.75" x14ac:dyDescent="0.25">
      <c r="B24" s="175"/>
      <c r="C24" s="175"/>
      <c r="D24" s="176"/>
      <c r="E24" s="177"/>
      <c r="F24" s="178"/>
      <c r="G24" s="179"/>
      <c r="H24" s="180"/>
      <c r="I24" s="176"/>
      <c r="J24" s="180"/>
      <c r="K24" s="181"/>
      <c r="L24" s="182"/>
      <c r="M24" s="183"/>
    </row>
    <row r="25" spans="2:13" ht="15.75" x14ac:dyDescent="0.25">
      <c r="B25" s="175"/>
      <c r="C25" s="175"/>
      <c r="D25" s="176"/>
      <c r="E25" s="177"/>
      <c r="F25" s="184"/>
      <c r="G25" s="179"/>
      <c r="H25" s="185"/>
      <c r="I25" s="176"/>
      <c r="J25" s="185"/>
      <c r="K25" s="181"/>
      <c r="L25" s="182"/>
      <c r="M25" s="9"/>
    </row>
    <row r="26" spans="2:13" ht="15.75" x14ac:dyDescent="0.25">
      <c r="B26" s="175"/>
      <c r="C26" s="175"/>
      <c r="D26" s="176"/>
      <c r="E26" s="177"/>
      <c r="F26" s="178"/>
      <c r="G26" s="179"/>
      <c r="H26" s="180"/>
      <c r="I26" s="176"/>
      <c r="J26" s="180"/>
      <c r="K26" s="181"/>
      <c r="L26" s="182"/>
      <c r="M26" s="183"/>
    </row>
    <row r="27" spans="2:13" ht="15.75" x14ac:dyDescent="0.25">
      <c r="B27" s="175"/>
      <c r="C27" s="175"/>
      <c r="D27" s="176"/>
      <c r="E27" s="177"/>
      <c r="F27" s="178"/>
      <c r="G27" s="179"/>
      <c r="H27" s="180"/>
      <c r="I27" s="176"/>
      <c r="J27" s="180"/>
      <c r="K27" s="181"/>
      <c r="L27" s="182"/>
      <c r="M27" s="183"/>
    </row>
    <row r="28" spans="2:13" ht="15.75" x14ac:dyDescent="0.25">
      <c r="B28" s="175"/>
      <c r="C28" s="175"/>
      <c r="D28" s="176"/>
      <c r="E28" s="186"/>
      <c r="F28" s="184"/>
      <c r="G28" s="179"/>
      <c r="H28" s="185"/>
      <c r="I28" s="176"/>
      <c r="J28" s="185"/>
      <c r="K28" s="181"/>
      <c r="L28" s="182"/>
      <c r="M28" s="9"/>
    </row>
    <row r="29" spans="2:13" ht="15.75" x14ac:dyDescent="0.25">
      <c r="B29" s="175"/>
      <c r="C29" s="175"/>
      <c r="D29" s="176"/>
      <c r="E29" s="186"/>
      <c r="F29" s="184"/>
      <c r="G29" s="179"/>
      <c r="H29" s="185"/>
      <c r="I29" s="176"/>
      <c r="J29" s="185"/>
      <c r="K29" s="181"/>
      <c r="L29" s="182"/>
      <c r="M29" s="9"/>
    </row>
    <row r="30" spans="2:13" ht="15.75" x14ac:dyDescent="0.25">
      <c r="B30" s="175"/>
      <c r="C30" s="175"/>
      <c r="D30" s="176"/>
      <c r="E30" s="186"/>
      <c r="F30" s="184"/>
      <c r="G30" s="179"/>
      <c r="H30" s="185"/>
      <c r="I30" s="176"/>
      <c r="J30" s="185"/>
      <c r="K30" s="181"/>
      <c r="L30" s="182"/>
      <c r="M30" s="9"/>
    </row>
    <row r="31" spans="2:13" ht="15.75" x14ac:dyDescent="0.25">
      <c r="B31" s="175"/>
      <c r="C31" s="175"/>
      <c r="D31" s="176"/>
      <c r="E31" s="177"/>
      <c r="F31" s="184"/>
      <c r="G31" s="179"/>
      <c r="H31" s="185"/>
      <c r="I31" s="176"/>
      <c r="J31" s="185"/>
      <c r="K31" s="181"/>
      <c r="L31" s="182"/>
      <c r="M31" s="9"/>
    </row>
  </sheetData>
  <mergeCells count="30">
    <mergeCell ref="A1:B3"/>
    <mergeCell ref="C1:K1"/>
    <mergeCell ref="L1:L2"/>
    <mergeCell ref="M1:M2"/>
    <mergeCell ref="C2:K2"/>
    <mergeCell ref="C3:K3"/>
    <mergeCell ref="K6:K12"/>
    <mergeCell ref="L6:L8"/>
    <mergeCell ref="A6:A8"/>
    <mergeCell ref="B6:B8"/>
    <mergeCell ref="C6:C8"/>
    <mergeCell ref="D6:D8"/>
    <mergeCell ref="E6:E8"/>
    <mergeCell ref="F6:F8"/>
    <mergeCell ref="M9:M11"/>
    <mergeCell ref="B12:D12"/>
    <mergeCell ref="M6:M8"/>
    <mergeCell ref="A9:A11"/>
    <mergeCell ref="B9:B11"/>
    <mergeCell ref="C9:C11"/>
    <mergeCell ref="D9:D11"/>
    <mergeCell ref="E9:E11"/>
    <mergeCell ref="F9:F11"/>
    <mergeCell ref="H9:H11"/>
    <mergeCell ref="J9:J11"/>
    <mergeCell ref="L9:L11"/>
    <mergeCell ref="G6:G12"/>
    <mergeCell ref="H6:H8"/>
    <mergeCell ref="I6:I12"/>
    <mergeCell ref="J6:J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D16" sqref="D16"/>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490</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167</v>
      </c>
      <c r="C3" s="1012"/>
      <c r="D3" s="1012"/>
      <c r="E3" s="1012"/>
      <c r="F3" s="1012"/>
      <c r="G3" s="1013"/>
      <c r="H3" s="392" t="s">
        <v>168</v>
      </c>
      <c r="I3" s="393">
        <v>1</v>
      </c>
      <c r="J3" s="394"/>
      <c r="K3" s="391"/>
    </row>
    <row r="4" spans="1:11" ht="17.25" thickBot="1" x14ac:dyDescent="0.35">
      <c r="A4" s="210"/>
      <c r="B4" s="210"/>
      <c r="C4" s="211"/>
      <c r="D4" s="210"/>
      <c r="E4" s="210"/>
      <c r="F4" s="210"/>
      <c r="G4" s="210"/>
      <c r="H4" s="210"/>
      <c r="I4" s="210"/>
      <c r="J4" s="210"/>
    </row>
    <row r="5" spans="1:11" ht="23.25" customHeight="1" thickBot="1" x14ac:dyDescent="0.35">
      <c r="A5" s="388" t="s">
        <v>64</v>
      </c>
      <c r="B5" s="212" t="s">
        <v>65</v>
      </c>
      <c r="C5" s="212" t="s">
        <v>66</v>
      </c>
      <c r="D5" s="213"/>
      <c r="E5" s="214" t="s">
        <v>190</v>
      </c>
      <c r="F5" s="1358" t="s">
        <v>491</v>
      </c>
      <c r="G5" s="1359"/>
      <c r="H5" s="1359"/>
      <c r="I5" s="1360"/>
      <c r="J5" s="213"/>
    </row>
    <row r="6" spans="1:11" ht="17.25" thickBot="1" x14ac:dyDescent="0.35">
      <c r="A6" s="215" t="s">
        <v>192</v>
      </c>
      <c r="B6" s="216">
        <f>SUM('PLAN DE ACCION JURIDICA'!F6:F11)</f>
        <v>0</v>
      </c>
      <c r="C6" s="217">
        <v>0</v>
      </c>
      <c r="D6" s="213"/>
      <c r="E6" s="218" t="s">
        <v>193</v>
      </c>
      <c r="F6" s="1034" t="s">
        <v>194</v>
      </c>
      <c r="G6" s="1035"/>
      <c r="H6" s="1035"/>
      <c r="I6" s="1036"/>
      <c r="J6" s="213"/>
    </row>
    <row r="7" spans="1:11" ht="17.25" thickBot="1" x14ac:dyDescent="0.35">
      <c r="A7" s="219" t="s">
        <v>195</v>
      </c>
      <c r="B7" s="220">
        <f>SUM('PLAN DE ACCION JURIDICA'!H6:H11)</f>
        <v>0</v>
      </c>
      <c r="C7" s="221">
        <v>1</v>
      </c>
      <c r="D7" s="213"/>
      <c r="E7" s="1037" t="s">
        <v>196</v>
      </c>
      <c r="F7" s="1158" t="s">
        <v>497</v>
      </c>
      <c r="G7" s="1228"/>
      <c r="H7" s="1228"/>
      <c r="I7" s="1229"/>
      <c r="J7" s="213"/>
    </row>
    <row r="8" spans="1:11" ht="17.25" thickBot="1" x14ac:dyDescent="0.35">
      <c r="A8" s="222" t="s">
        <v>198</v>
      </c>
      <c r="B8" s="223">
        <f>SUM('PLAN DE ACCION JURIDICA'!J6:J11)</f>
        <v>0</v>
      </c>
      <c r="C8" s="224">
        <v>0</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29" priority="1" operator="containsText" text="CUMPLIMIENTO">
      <formula>NOT(ISERROR(SEARCH("CUMPLIMIENTO",D5)))</formula>
    </cfRule>
    <cfRule type="containsText" dxfId="28" priority="2" operator="containsText" text="OBSERVACION">
      <formula>NOT(ISERROR(SEARCH("OBSERVACION",D5)))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8"/>
  <sheetViews>
    <sheetView workbookViewId="0">
      <selection activeCell="B18" sqref="B18"/>
    </sheetView>
  </sheetViews>
  <sheetFormatPr baseColWidth="10" defaultRowHeight="15" x14ac:dyDescent="0.25"/>
  <cols>
    <col min="1" max="1" width="6.7109375" customWidth="1"/>
    <col min="2" max="2" width="27.5703125" style="15" customWidth="1"/>
    <col min="3" max="3" width="22.7109375" style="15" customWidth="1"/>
    <col min="4" max="4" width="11.42578125" style="187"/>
    <col min="5" max="5" width="13" style="188" bestFit="1" customWidth="1"/>
    <col min="6" max="6" width="11.42578125" style="1"/>
    <col min="7" max="7" width="11.42578125" style="189"/>
    <col min="8" max="8" width="11.42578125" style="12"/>
    <col min="9" max="9" width="11.42578125" style="187"/>
    <col min="10" max="10" width="11.42578125" style="12"/>
    <col min="11" max="11" width="11.42578125" style="190"/>
    <col min="12" max="12" width="11.42578125" style="12"/>
    <col min="13" max="13" width="21.85546875" customWidth="1"/>
  </cols>
  <sheetData>
    <row r="1" spans="1:13" ht="25.5" x14ac:dyDescent="0.25">
      <c r="A1" s="973"/>
      <c r="B1" s="975"/>
      <c r="C1" s="982" t="s">
        <v>493</v>
      </c>
      <c r="D1" s="983"/>
      <c r="E1" s="983"/>
      <c r="F1" s="983"/>
      <c r="G1" s="983"/>
      <c r="H1" s="983"/>
      <c r="I1" s="983"/>
      <c r="J1" s="983"/>
      <c r="K1" s="983"/>
      <c r="L1" s="988" t="s">
        <v>164</v>
      </c>
      <c r="M1" s="968" t="s">
        <v>165</v>
      </c>
    </row>
    <row r="2" spans="1:13" ht="26.25" thickBot="1" x14ac:dyDescent="0.4">
      <c r="A2" s="976"/>
      <c r="B2" s="978"/>
      <c r="C2" s="970" t="s">
        <v>166</v>
      </c>
      <c r="D2" s="970"/>
      <c r="E2" s="970"/>
      <c r="F2" s="970"/>
      <c r="G2" s="970"/>
      <c r="H2" s="970"/>
      <c r="I2" s="970"/>
      <c r="J2" s="970"/>
      <c r="K2" s="970"/>
      <c r="L2" s="989"/>
      <c r="M2" s="969"/>
    </row>
    <row r="3" spans="1:13" ht="26.25" thickBot="1" x14ac:dyDescent="0.4">
      <c r="A3" s="979"/>
      <c r="B3" s="981"/>
      <c r="C3" s="971" t="s">
        <v>279</v>
      </c>
      <c r="D3" s="971"/>
      <c r="E3" s="971"/>
      <c r="F3" s="971"/>
      <c r="G3" s="971"/>
      <c r="H3" s="971"/>
      <c r="I3" s="971"/>
      <c r="J3" s="971"/>
      <c r="K3" s="971"/>
      <c r="L3" s="389" t="s">
        <v>168</v>
      </c>
      <c r="M3" s="390">
        <v>1</v>
      </c>
    </row>
    <row r="4" spans="1:13" ht="16.5" thickBot="1" x14ac:dyDescent="0.3">
      <c r="A4" s="143"/>
      <c r="B4" s="144"/>
      <c r="C4" s="144"/>
      <c r="D4" s="145"/>
      <c r="E4" s="146"/>
      <c r="F4" s="147"/>
      <c r="G4" s="148"/>
      <c r="H4" s="149"/>
      <c r="I4" s="145"/>
      <c r="J4" s="149"/>
      <c r="K4" s="150"/>
      <c r="L4" s="149"/>
      <c r="M4" s="143"/>
    </row>
    <row r="5" spans="1:13" ht="48" thickBot="1" x14ac:dyDescent="0.3">
      <c r="A5" s="151" t="s">
        <v>169</v>
      </c>
      <c r="B5" s="152" t="s">
        <v>6</v>
      </c>
      <c r="C5" s="153" t="s">
        <v>141</v>
      </c>
      <c r="D5" s="154" t="s">
        <v>170</v>
      </c>
      <c r="E5" s="155" t="s">
        <v>171</v>
      </c>
      <c r="F5" s="156" t="s">
        <v>57</v>
      </c>
      <c r="G5" s="157" t="s">
        <v>9</v>
      </c>
      <c r="H5" s="158" t="s">
        <v>172</v>
      </c>
      <c r="I5" s="159" t="s">
        <v>173</v>
      </c>
      <c r="J5" s="160" t="s">
        <v>59</v>
      </c>
      <c r="K5" s="153" t="s">
        <v>174</v>
      </c>
      <c r="L5" s="333" t="s">
        <v>142</v>
      </c>
      <c r="M5" s="230" t="s">
        <v>175</v>
      </c>
    </row>
    <row r="6" spans="1:13" x14ac:dyDescent="0.25">
      <c r="A6" s="1052">
        <v>1</v>
      </c>
      <c r="B6" s="1058" t="s">
        <v>494</v>
      </c>
      <c r="C6" s="1239" t="s">
        <v>495</v>
      </c>
      <c r="D6" s="1300" t="s">
        <v>179</v>
      </c>
      <c r="E6" s="1357">
        <v>1</v>
      </c>
      <c r="F6" s="1241">
        <v>0</v>
      </c>
      <c r="G6" s="993">
        <v>43951</v>
      </c>
      <c r="H6" s="1004">
        <v>0</v>
      </c>
      <c r="I6" s="993">
        <v>44073</v>
      </c>
      <c r="J6" s="946">
        <v>0</v>
      </c>
      <c r="K6" s="1006">
        <v>44185</v>
      </c>
      <c r="L6" s="1245">
        <f>SUM(F6,H6,J6)</f>
        <v>0</v>
      </c>
      <c r="M6" s="1243"/>
    </row>
    <row r="7" spans="1:13" x14ac:dyDescent="0.25">
      <c r="A7" s="1053"/>
      <c r="B7" s="1058"/>
      <c r="C7" s="1239"/>
      <c r="D7" s="1301"/>
      <c r="E7" s="1325"/>
      <c r="F7" s="1241"/>
      <c r="G7" s="993"/>
      <c r="H7" s="1004"/>
      <c r="I7" s="993"/>
      <c r="J7" s="946"/>
      <c r="K7" s="1006"/>
      <c r="L7" s="1246"/>
      <c r="M7" s="1083"/>
    </row>
    <row r="8" spans="1:13" ht="15.75" thickBot="1" x14ac:dyDescent="0.3">
      <c r="A8" s="1067"/>
      <c r="B8" s="1059"/>
      <c r="C8" s="1240"/>
      <c r="D8" s="1302"/>
      <c r="E8" s="1326"/>
      <c r="F8" s="1242"/>
      <c r="G8" s="993"/>
      <c r="H8" s="1005"/>
      <c r="I8" s="993"/>
      <c r="J8" s="947"/>
      <c r="K8" s="1006"/>
      <c r="L8" s="1251"/>
      <c r="M8" s="1248"/>
    </row>
    <row r="9" spans="1:13" ht="16.5" thickBot="1" x14ac:dyDescent="0.3">
      <c r="B9" s="1316" t="s">
        <v>187</v>
      </c>
      <c r="C9" s="1317"/>
      <c r="D9" s="962"/>
      <c r="E9" s="169">
        <f>SUM(E6:E8)</f>
        <v>1</v>
      </c>
      <c r="F9" s="170">
        <f>SUM(F6:F8)</f>
        <v>0</v>
      </c>
      <c r="G9" s="994"/>
      <c r="H9" s="171">
        <f>SUM(H6:H8,F9)</f>
        <v>0</v>
      </c>
      <c r="I9" s="994"/>
      <c r="J9" s="172">
        <f>SUM(J6:J8,H9)</f>
        <v>0</v>
      </c>
      <c r="K9" s="994"/>
      <c r="L9" s="173"/>
      <c r="M9" s="174"/>
    </row>
    <row r="10" spans="1:13" ht="15.75" x14ac:dyDescent="0.25">
      <c r="B10" s="175"/>
      <c r="C10" s="175"/>
      <c r="D10" s="176"/>
      <c r="E10" s="177"/>
      <c r="F10" s="178"/>
      <c r="G10" s="179"/>
      <c r="H10" s="180"/>
      <c r="I10" s="176"/>
      <c r="J10" s="180"/>
      <c r="K10" s="181"/>
      <c r="L10" s="182"/>
      <c r="M10" s="183"/>
    </row>
    <row r="11" spans="1:13" ht="15.75" x14ac:dyDescent="0.25">
      <c r="B11" s="175"/>
      <c r="C11" s="175"/>
      <c r="D11" s="176"/>
      <c r="E11" s="177"/>
      <c r="F11" s="178"/>
      <c r="G11" s="179"/>
      <c r="H11" s="180"/>
      <c r="I11" s="176"/>
      <c r="J11" s="180"/>
      <c r="K11" s="181"/>
      <c r="L11" s="182"/>
      <c r="M11" s="183"/>
    </row>
    <row r="12" spans="1:13" ht="15.75" x14ac:dyDescent="0.25">
      <c r="B12" s="175"/>
      <c r="C12" s="175"/>
      <c r="D12" s="176"/>
      <c r="E12" s="177"/>
      <c r="F12" s="178"/>
      <c r="G12" s="179"/>
      <c r="H12" s="180"/>
      <c r="I12" s="176"/>
      <c r="J12" s="180"/>
      <c r="K12" s="181"/>
      <c r="L12" s="182"/>
      <c r="M12" s="183"/>
    </row>
    <row r="13" spans="1:13" ht="15.75" x14ac:dyDescent="0.25">
      <c r="B13" s="175"/>
      <c r="C13" s="175"/>
      <c r="D13" s="176"/>
      <c r="E13" s="177"/>
      <c r="F13" s="178"/>
      <c r="G13" s="179"/>
      <c r="H13" s="180"/>
      <c r="I13" s="176"/>
      <c r="J13" s="180"/>
      <c r="K13" s="181"/>
      <c r="L13" s="182"/>
      <c r="M13" s="183"/>
    </row>
    <row r="14" spans="1:13" ht="15.75" x14ac:dyDescent="0.25">
      <c r="B14" s="175"/>
      <c r="C14" s="175"/>
      <c r="D14" s="176"/>
      <c r="E14" s="177"/>
      <c r="F14" s="178"/>
      <c r="G14" s="179"/>
      <c r="H14" s="180"/>
      <c r="I14" s="176"/>
      <c r="J14" s="180"/>
      <c r="K14" s="181"/>
      <c r="L14" s="182"/>
      <c r="M14" s="183"/>
    </row>
    <row r="15" spans="1:13" ht="15.75" x14ac:dyDescent="0.25">
      <c r="B15" s="175"/>
      <c r="C15" s="175"/>
      <c r="D15" s="176"/>
      <c r="E15" s="177"/>
      <c r="F15" s="184"/>
      <c r="G15" s="179"/>
      <c r="H15" s="185"/>
      <c r="I15" s="176"/>
      <c r="J15" s="185"/>
      <c r="K15" s="181"/>
      <c r="L15" s="182"/>
      <c r="M15" s="9"/>
    </row>
    <row r="16" spans="1:13" ht="15.75" x14ac:dyDescent="0.25">
      <c r="B16" s="175"/>
      <c r="C16" s="175"/>
      <c r="D16" s="176"/>
      <c r="E16" s="177"/>
      <c r="F16" s="178"/>
      <c r="G16" s="179"/>
      <c r="H16" s="180"/>
      <c r="I16" s="176"/>
      <c r="J16" s="180"/>
      <c r="K16" s="181"/>
      <c r="L16" s="182"/>
      <c r="M16" s="183"/>
    </row>
    <row r="17" spans="2:13" ht="15.75" x14ac:dyDescent="0.25">
      <c r="B17" s="175"/>
      <c r="C17" s="175"/>
      <c r="D17" s="176"/>
      <c r="E17" s="177"/>
      <c r="F17" s="178"/>
      <c r="G17" s="179"/>
      <c r="H17" s="180"/>
      <c r="I17" s="176"/>
      <c r="J17" s="180"/>
      <c r="K17" s="181"/>
      <c r="L17" s="182"/>
      <c r="M17" s="183"/>
    </row>
    <row r="18" spans="2:13" ht="15.75" x14ac:dyDescent="0.25">
      <c r="B18" s="175"/>
      <c r="C18" s="175"/>
      <c r="D18" s="176"/>
      <c r="E18" s="177"/>
      <c r="F18" s="178"/>
      <c r="G18" s="179"/>
      <c r="H18" s="180"/>
      <c r="I18" s="176"/>
      <c r="J18" s="180"/>
      <c r="K18" s="181"/>
      <c r="L18" s="182"/>
      <c r="M18" s="183"/>
    </row>
    <row r="19" spans="2:13" ht="15.75" x14ac:dyDescent="0.25">
      <c r="B19" s="175"/>
      <c r="C19" s="175"/>
      <c r="D19" s="176"/>
      <c r="E19" s="177"/>
      <c r="F19" s="178"/>
      <c r="G19" s="179"/>
      <c r="H19" s="180"/>
      <c r="I19" s="176"/>
      <c r="J19" s="180"/>
      <c r="K19" s="181"/>
      <c r="L19" s="182"/>
      <c r="M19" s="183"/>
    </row>
    <row r="20" spans="2:13" ht="15.75" x14ac:dyDescent="0.25">
      <c r="B20" s="175"/>
      <c r="C20" s="175"/>
      <c r="D20" s="176"/>
      <c r="E20" s="177"/>
      <c r="F20" s="178"/>
      <c r="G20" s="179"/>
      <c r="H20" s="180"/>
      <c r="I20" s="176"/>
      <c r="J20" s="180"/>
      <c r="K20" s="181"/>
      <c r="L20" s="182"/>
      <c r="M20" s="183"/>
    </row>
    <row r="21" spans="2:13" ht="15.75" x14ac:dyDescent="0.25">
      <c r="B21" s="175"/>
      <c r="C21" s="175"/>
      <c r="D21" s="176"/>
      <c r="E21" s="177"/>
      <c r="F21" s="178"/>
      <c r="G21" s="179"/>
      <c r="H21" s="180"/>
      <c r="I21" s="176"/>
      <c r="J21" s="180"/>
      <c r="K21" s="181"/>
      <c r="L21" s="182"/>
      <c r="M21" s="183"/>
    </row>
    <row r="22" spans="2:13" ht="15.75" x14ac:dyDescent="0.25">
      <c r="B22" s="175"/>
      <c r="C22" s="175"/>
      <c r="D22" s="176"/>
      <c r="E22" s="177"/>
      <c r="F22" s="184"/>
      <c r="G22" s="179"/>
      <c r="H22" s="185"/>
      <c r="I22" s="176"/>
      <c r="J22" s="185"/>
      <c r="K22" s="181"/>
      <c r="L22" s="182"/>
      <c r="M22" s="9"/>
    </row>
    <row r="23" spans="2:13" ht="15.75" x14ac:dyDescent="0.25">
      <c r="B23" s="175"/>
      <c r="C23" s="175"/>
      <c r="D23" s="176"/>
      <c r="E23" s="177"/>
      <c r="F23" s="178"/>
      <c r="G23" s="179"/>
      <c r="H23" s="180"/>
      <c r="I23" s="176"/>
      <c r="J23" s="180"/>
      <c r="K23" s="181"/>
      <c r="L23" s="182"/>
      <c r="M23" s="183"/>
    </row>
    <row r="24" spans="2:13" ht="15.75" x14ac:dyDescent="0.25">
      <c r="B24" s="175"/>
      <c r="C24" s="175"/>
      <c r="D24" s="176"/>
      <c r="E24" s="177"/>
      <c r="F24" s="178"/>
      <c r="G24" s="179"/>
      <c r="H24" s="180"/>
      <c r="I24" s="176"/>
      <c r="J24" s="180"/>
      <c r="K24" s="181"/>
      <c r="L24" s="182"/>
      <c r="M24" s="183"/>
    </row>
    <row r="25" spans="2:13" ht="15.75" x14ac:dyDescent="0.25">
      <c r="B25" s="175"/>
      <c r="C25" s="175"/>
      <c r="D25" s="176"/>
      <c r="E25" s="186"/>
      <c r="F25" s="184"/>
      <c r="G25" s="179"/>
      <c r="H25" s="185"/>
      <c r="I25" s="176"/>
      <c r="J25" s="185"/>
      <c r="K25" s="181"/>
      <c r="L25" s="182"/>
      <c r="M25" s="9"/>
    </row>
    <row r="26" spans="2:13" ht="15.75" x14ac:dyDescent="0.25">
      <c r="B26" s="175"/>
      <c r="C26" s="175"/>
      <c r="D26" s="176"/>
      <c r="E26" s="186"/>
      <c r="F26" s="184"/>
      <c r="G26" s="179"/>
      <c r="H26" s="185"/>
      <c r="I26" s="176"/>
      <c r="J26" s="185"/>
      <c r="K26" s="181"/>
      <c r="L26" s="182"/>
      <c r="M26" s="9"/>
    </row>
    <row r="27" spans="2:13" ht="15.75" x14ac:dyDescent="0.25">
      <c r="B27" s="175"/>
      <c r="C27" s="175"/>
      <c r="D27" s="176"/>
      <c r="E27" s="186"/>
      <c r="F27" s="184"/>
      <c r="G27" s="179"/>
      <c r="H27" s="185"/>
      <c r="I27" s="176"/>
      <c r="J27" s="185"/>
      <c r="K27" s="181"/>
      <c r="L27" s="182"/>
      <c r="M27" s="9"/>
    </row>
    <row r="28" spans="2:13" ht="15.75" x14ac:dyDescent="0.25">
      <c r="B28" s="175"/>
      <c r="C28" s="175"/>
      <c r="D28" s="176"/>
      <c r="E28" s="177"/>
      <c r="F28" s="184"/>
      <c r="G28" s="179"/>
      <c r="H28" s="185"/>
      <c r="I28" s="176"/>
      <c r="J28" s="185"/>
      <c r="K28" s="181"/>
      <c r="L28" s="182"/>
      <c r="M28" s="9"/>
    </row>
  </sheetData>
  <mergeCells count="20">
    <mergeCell ref="A1:B3"/>
    <mergeCell ref="C1:K1"/>
    <mergeCell ref="L1:L2"/>
    <mergeCell ref="M1:M2"/>
    <mergeCell ref="C2:K2"/>
    <mergeCell ref="C3:K3"/>
    <mergeCell ref="A6:A8"/>
    <mergeCell ref="B6:B8"/>
    <mergeCell ref="C6:C8"/>
    <mergeCell ref="D6:D8"/>
    <mergeCell ref="E6:E8"/>
    <mergeCell ref="M6:M8"/>
    <mergeCell ref="B9:D9"/>
    <mergeCell ref="G6:G9"/>
    <mergeCell ref="H6:H8"/>
    <mergeCell ref="I6:I9"/>
    <mergeCell ref="J6:J8"/>
    <mergeCell ref="K6:K9"/>
    <mergeCell ref="L6:L8"/>
    <mergeCell ref="F6:F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B9" sqref="B9"/>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496</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392" t="s">
        <v>168</v>
      </c>
      <c r="I3" s="393">
        <v>1</v>
      </c>
      <c r="J3" s="394"/>
      <c r="K3" s="391"/>
    </row>
    <row r="4" spans="1:11" ht="17.25" thickBot="1" x14ac:dyDescent="0.35">
      <c r="A4" s="210"/>
      <c r="B4" s="210"/>
      <c r="C4" s="211"/>
      <c r="D4" s="210"/>
      <c r="E4" s="210"/>
      <c r="F4" s="210"/>
      <c r="G4" s="210"/>
      <c r="H4" s="210"/>
      <c r="I4" s="210"/>
      <c r="J4" s="210"/>
    </row>
    <row r="5" spans="1:11" ht="23.25" customHeight="1" thickBot="1" x14ac:dyDescent="0.35">
      <c r="A5" s="388" t="s">
        <v>64</v>
      </c>
      <c r="B5" s="212" t="s">
        <v>65</v>
      </c>
      <c r="C5" s="212" t="s">
        <v>66</v>
      </c>
      <c r="D5" s="213"/>
      <c r="E5" s="214" t="s">
        <v>190</v>
      </c>
      <c r="F5" s="1358" t="s">
        <v>491</v>
      </c>
      <c r="G5" s="1359"/>
      <c r="H5" s="1359"/>
      <c r="I5" s="1360"/>
      <c r="J5" s="213"/>
    </row>
    <row r="6" spans="1:11" ht="17.25" thickBot="1" x14ac:dyDescent="0.35">
      <c r="A6" s="215" t="s">
        <v>192</v>
      </c>
      <c r="B6" s="216">
        <f>SUM('PLAN DE ACCION CONTRATACION'!F6:F8)</f>
        <v>0</v>
      </c>
      <c r="C6" s="217">
        <v>0</v>
      </c>
      <c r="D6" s="213"/>
      <c r="E6" s="218" t="s">
        <v>193</v>
      </c>
      <c r="F6" s="1034" t="s">
        <v>194</v>
      </c>
      <c r="G6" s="1035"/>
      <c r="H6" s="1035"/>
      <c r="I6" s="1036"/>
      <c r="J6" s="213"/>
    </row>
    <row r="7" spans="1:11" ht="17.25" thickBot="1" x14ac:dyDescent="0.35">
      <c r="A7" s="219" t="s">
        <v>195</v>
      </c>
      <c r="B7" s="220">
        <f>SUM('PLAN DE ACCION CONTRATACION'!H6:H8)</f>
        <v>0</v>
      </c>
      <c r="C7" s="221">
        <v>1</v>
      </c>
      <c r="D7" s="213"/>
      <c r="E7" s="1037" t="s">
        <v>196</v>
      </c>
      <c r="F7" s="1158" t="s">
        <v>492</v>
      </c>
      <c r="G7" s="1228"/>
      <c r="H7" s="1228"/>
      <c r="I7" s="1229"/>
      <c r="J7" s="213"/>
    </row>
    <row r="8" spans="1:11" ht="17.25" thickBot="1" x14ac:dyDescent="0.35">
      <c r="A8" s="222" t="s">
        <v>198</v>
      </c>
      <c r="B8" s="223">
        <f>SUM('PLAN DE ACCION CONTRATACION'!J6:J8)</f>
        <v>0</v>
      </c>
      <c r="C8" s="224">
        <v>0</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27" priority="1" operator="containsText" text="CUMPLIMIENTO">
      <formula>NOT(ISERROR(SEARCH("CUMPLIMIENTO",D5)))</formula>
    </cfRule>
    <cfRule type="containsText" dxfId="26" priority="2" operator="containsText" text="OBSERVACION">
      <formula>NOT(ISERROR(SEARCH("OBSERVACION",D5)))</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workbookViewId="0">
      <selection activeCell="I10" sqref="I10"/>
    </sheetView>
  </sheetViews>
  <sheetFormatPr baseColWidth="10" defaultRowHeight="15" x14ac:dyDescent="0.25"/>
  <cols>
    <col min="1" max="1" width="6.7109375" customWidth="1"/>
    <col min="2" max="2" width="10.7109375" bestFit="1"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666</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279</v>
      </c>
      <c r="E3" s="971"/>
      <c r="F3" s="971"/>
      <c r="G3" s="971"/>
      <c r="H3" s="971"/>
      <c r="I3" s="971"/>
      <c r="J3" s="971"/>
      <c r="K3" s="971"/>
      <c r="L3" s="971"/>
      <c r="M3" s="499" t="s">
        <v>168</v>
      </c>
      <c r="N3" s="500">
        <v>1</v>
      </c>
    </row>
    <row r="4" spans="1:14" ht="16.5" thickBot="1" x14ac:dyDescent="0.3">
      <c r="A4" s="143"/>
      <c r="B4" s="143"/>
      <c r="C4" s="144"/>
      <c r="D4" s="144"/>
      <c r="E4" s="145"/>
      <c r="F4" s="146"/>
      <c r="G4" s="147"/>
      <c r="H4" s="148"/>
      <c r="I4" s="149"/>
      <c r="J4" s="145"/>
      <c r="K4" s="149"/>
      <c r="L4" s="150"/>
      <c r="M4" s="149"/>
      <c r="N4" s="143"/>
    </row>
    <row r="5" spans="1:14" ht="48" thickBot="1" x14ac:dyDescent="0.3">
      <c r="A5" s="511" t="s">
        <v>169</v>
      </c>
      <c r="B5" s="204" t="s">
        <v>64</v>
      </c>
      <c r="C5" s="230" t="s">
        <v>6</v>
      </c>
      <c r="D5" s="205" t="s">
        <v>141</v>
      </c>
      <c r="E5" s="154" t="s">
        <v>170</v>
      </c>
      <c r="F5" s="155" t="s">
        <v>171</v>
      </c>
      <c r="G5" s="156" t="s">
        <v>57</v>
      </c>
      <c r="H5" s="157" t="s">
        <v>9</v>
      </c>
      <c r="I5" s="158" t="s">
        <v>172</v>
      </c>
      <c r="J5" s="159" t="s">
        <v>173</v>
      </c>
      <c r="K5" s="160" t="s">
        <v>59</v>
      </c>
      <c r="L5" s="153" t="s">
        <v>174</v>
      </c>
      <c r="M5" s="333" t="s">
        <v>142</v>
      </c>
      <c r="N5" s="230" t="s">
        <v>175</v>
      </c>
    </row>
    <row r="6" spans="1:14" ht="15.75" x14ac:dyDescent="0.25">
      <c r="A6" s="1052">
        <v>1</v>
      </c>
      <c r="B6" s="1310" t="s">
        <v>102</v>
      </c>
      <c r="C6" s="985" t="s">
        <v>667</v>
      </c>
      <c r="D6" s="986" t="s">
        <v>668</v>
      </c>
      <c r="E6" s="200" t="s">
        <v>178</v>
      </c>
      <c r="F6" s="162">
        <v>0.16600000000000001</v>
      </c>
      <c r="G6" s="1241">
        <v>0</v>
      </c>
      <c r="H6" s="993">
        <v>43951</v>
      </c>
      <c r="I6" s="1004">
        <v>0</v>
      </c>
      <c r="J6" s="993">
        <v>44073</v>
      </c>
      <c r="K6" s="946">
        <v>0</v>
      </c>
      <c r="L6" s="1006">
        <v>44185</v>
      </c>
      <c r="M6" s="1245">
        <f>SUM(G6,I6,K6)</f>
        <v>0</v>
      </c>
      <c r="N6" s="1243"/>
    </row>
    <row r="7" spans="1:14" ht="15.75" x14ac:dyDescent="0.25">
      <c r="A7" s="1053"/>
      <c r="B7" s="1308"/>
      <c r="C7" s="955"/>
      <c r="D7" s="966"/>
      <c r="E7" s="201" t="s">
        <v>179</v>
      </c>
      <c r="F7" s="164">
        <v>0.16600000000000001</v>
      </c>
      <c r="G7" s="1241"/>
      <c r="H7" s="993"/>
      <c r="I7" s="1004"/>
      <c r="J7" s="993"/>
      <c r="K7" s="946"/>
      <c r="L7" s="1006"/>
      <c r="M7" s="1246"/>
      <c r="N7" s="1083"/>
    </row>
    <row r="8" spans="1:14" ht="15.75" x14ac:dyDescent="0.25">
      <c r="A8" s="1053"/>
      <c r="B8" s="1308"/>
      <c r="C8" s="955"/>
      <c r="D8" s="966"/>
      <c r="E8" s="201" t="s">
        <v>180</v>
      </c>
      <c r="F8" s="165">
        <v>0.16600000000000001</v>
      </c>
      <c r="G8" s="1242"/>
      <c r="H8" s="993"/>
      <c r="I8" s="1005"/>
      <c r="J8" s="993"/>
      <c r="K8" s="947"/>
      <c r="L8" s="1006"/>
      <c r="M8" s="1246"/>
      <c r="N8" s="1083"/>
    </row>
    <row r="9" spans="1:14" ht="48" thickBot="1" x14ac:dyDescent="0.3">
      <c r="A9" s="364">
        <v>2</v>
      </c>
      <c r="B9" s="510" t="s">
        <v>102</v>
      </c>
      <c r="C9" s="508" t="s">
        <v>669</v>
      </c>
      <c r="D9" s="509" t="s">
        <v>670</v>
      </c>
      <c r="E9" s="201" t="s">
        <v>180</v>
      </c>
      <c r="F9" s="555">
        <v>0.5</v>
      </c>
      <c r="G9" s="506">
        <v>0</v>
      </c>
      <c r="H9" s="993"/>
      <c r="I9" s="497">
        <v>0</v>
      </c>
      <c r="J9" s="993"/>
      <c r="K9" s="498">
        <v>0</v>
      </c>
      <c r="L9" s="1006"/>
      <c r="M9" s="505">
        <f>SUM(G9,I9,K9,)</f>
        <v>0</v>
      </c>
      <c r="N9" s="507"/>
    </row>
    <row r="10" spans="1:14" ht="16.5" thickBot="1" x14ac:dyDescent="0.3">
      <c r="B10" s="1316" t="s">
        <v>187</v>
      </c>
      <c r="C10" s="1317"/>
      <c r="D10" s="1317"/>
      <c r="E10" s="962"/>
      <c r="F10" s="169">
        <f>SUM(F6:F9)</f>
        <v>0.998</v>
      </c>
      <c r="G10" s="170">
        <f>SUM(G6:G9)</f>
        <v>0</v>
      </c>
      <c r="H10" s="994"/>
      <c r="I10" s="171">
        <f>SUM(I6:I9,G10)</f>
        <v>0</v>
      </c>
      <c r="J10" s="994"/>
      <c r="K10" s="172">
        <f>SUM(K6:K9,I10)</f>
        <v>0</v>
      </c>
      <c r="L10" s="994"/>
      <c r="M10" s="173"/>
      <c r="N10" s="174"/>
    </row>
    <row r="11" spans="1:14" ht="15.75" x14ac:dyDescent="0.25">
      <c r="C11" s="175"/>
      <c r="D11" s="175"/>
      <c r="E11" s="176"/>
      <c r="F11" s="177"/>
      <c r="G11" s="178"/>
      <c r="H11" s="179"/>
      <c r="I11" s="180"/>
      <c r="J11" s="176"/>
      <c r="K11" s="180"/>
      <c r="L11" s="181"/>
      <c r="M11" s="182"/>
      <c r="N11" s="183"/>
    </row>
    <row r="12" spans="1:14" ht="15.75" x14ac:dyDescent="0.25">
      <c r="C12" s="175"/>
      <c r="D12" s="175"/>
      <c r="E12" s="176"/>
      <c r="F12" s="177"/>
      <c r="G12" s="178"/>
      <c r="H12" s="179"/>
      <c r="I12" s="180"/>
      <c r="J12" s="176"/>
      <c r="K12" s="180"/>
      <c r="L12" s="181"/>
      <c r="M12" s="182"/>
      <c r="N12" s="183"/>
    </row>
    <row r="13" spans="1:14" ht="15.75" x14ac:dyDescent="0.25">
      <c r="C13" s="175"/>
      <c r="D13" s="175"/>
      <c r="E13" s="176"/>
      <c r="F13" s="177"/>
      <c r="G13" s="178"/>
      <c r="H13" s="179"/>
      <c r="I13" s="180"/>
      <c r="J13" s="176"/>
      <c r="K13" s="180"/>
      <c r="L13" s="181"/>
      <c r="M13" s="182"/>
      <c r="N13" s="183"/>
    </row>
    <row r="14" spans="1:14" ht="15.75" x14ac:dyDescent="0.25">
      <c r="C14" s="175"/>
      <c r="D14" s="175"/>
      <c r="E14" s="176"/>
      <c r="F14" s="177"/>
      <c r="G14" s="178"/>
      <c r="H14" s="179"/>
      <c r="I14" s="180"/>
      <c r="J14" s="176"/>
      <c r="K14" s="180"/>
      <c r="L14" s="181"/>
      <c r="M14" s="182"/>
      <c r="N14" s="183"/>
    </row>
    <row r="15" spans="1:14" ht="15.75" x14ac:dyDescent="0.25">
      <c r="C15" s="175"/>
      <c r="D15" s="175"/>
      <c r="E15" s="176"/>
      <c r="F15" s="177"/>
      <c r="G15" s="178"/>
      <c r="H15" s="179"/>
      <c r="I15" s="180"/>
      <c r="J15" s="176"/>
      <c r="K15" s="180"/>
      <c r="L15" s="181"/>
      <c r="M15" s="182"/>
      <c r="N15" s="183"/>
    </row>
    <row r="16" spans="1:14" ht="15.75" x14ac:dyDescent="0.25">
      <c r="C16" s="175"/>
      <c r="D16" s="175"/>
      <c r="E16" s="176"/>
      <c r="F16" s="177"/>
      <c r="G16" s="184"/>
      <c r="H16" s="179"/>
      <c r="I16" s="185"/>
      <c r="J16" s="176"/>
      <c r="K16" s="185"/>
      <c r="L16" s="181"/>
      <c r="M16" s="182"/>
      <c r="N16" s="9"/>
    </row>
    <row r="17" spans="3:14" ht="15.75" x14ac:dyDescent="0.25">
      <c r="C17" s="175"/>
      <c r="D17" s="175"/>
      <c r="E17" s="176"/>
      <c r="F17" s="177"/>
      <c r="G17" s="178"/>
      <c r="H17" s="179"/>
      <c r="I17" s="180"/>
      <c r="J17" s="176"/>
      <c r="K17" s="180"/>
      <c r="L17" s="181"/>
      <c r="M17" s="182"/>
      <c r="N17" s="183"/>
    </row>
    <row r="18" spans="3:14" ht="15.75" x14ac:dyDescent="0.25">
      <c r="C18" s="175"/>
      <c r="D18" s="175"/>
      <c r="E18" s="176"/>
      <c r="F18" s="177"/>
      <c r="G18" s="178"/>
      <c r="H18" s="179"/>
      <c r="I18" s="180"/>
      <c r="J18" s="176"/>
      <c r="K18" s="180"/>
      <c r="L18" s="181"/>
      <c r="M18" s="182"/>
      <c r="N18" s="183"/>
    </row>
    <row r="19" spans="3:14" ht="15.75" x14ac:dyDescent="0.25">
      <c r="C19" s="175"/>
      <c r="D19" s="175"/>
      <c r="E19" s="176"/>
      <c r="F19" s="177"/>
      <c r="G19" s="178"/>
      <c r="H19" s="179"/>
      <c r="I19" s="180"/>
      <c r="J19" s="176"/>
      <c r="K19" s="180"/>
      <c r="L19" s="181"/>
      <c r="M19" s="182"/>
      <c r="N19" s="183"/>
    </row>
    <row r="20" spans="3:14" ht="15.75" x14ac:dyDescent="0.25">
      <c r="C20" s="175"/>
      <c r="D20" s="175"/>
      <c r="E20" s="176"/>
      <c r="F20" s="177"/>
      <c r="G20" s="178"/>
      <c r="H20" s="179"/>
      <c r="I20" s="180"/>
      <c r="J20" s="176"/>
      <c r="K20" s="180"/>
      <c r="L20" s="181"/>
      <c r="M20" s="182"/>
      <c r="N20" s="183"/>
    </row>
    <row r="21" spans="3:14" ht="15.75" x14ac:dyDescent="0.25">
      <c r="C21" s="175"/>
      <c r="D21" s="175"/>
      <c r="E21" s="176"/>
      <c r="F21" s="177"/>
      <c r="G21" s="178"/>
      <c r="H21" s="179"/>
      <c r="I21" s="180"/>
      <c r="J21" s="176"/>
      <c r="K21" s="180"/>
      <c r="L21" s="181"/>
      <c r="M21" s="182"/>
      <c r="N21" s="183"/>
    </row>
    <row r="22" spans="3:14" ht="15.75" x14ac:dyDescent="0.25">
      <c r="C22" s="175"/>
      <c r="D22" s="175"/>
      <c r="E22" s="176"/>
      <c r="F22" s="177"/>
      <c r="G22" s="178"/>
      <c r="H22" s="179"/>
      <c r="I22" s="180"/>
      <c r="J22" s="176"/>
      <c r="K22" s="180"/>
      <c r="L22" s="181"/>
      <c r="M22" s="182"/>
      <c r="N22" s="183"/>
    </row>
    <row r="23" spans="3:14" ht="15.75" x14ac:dyDescent="0.25">
      <c r="C23" s="175"/>
      <c r="D23" s="175"/>
      <c r="E23" s="176"/>
      <c r="F23" s="177"/>
      <c r="G23" s="184"/>
      <c r="H23" s="179"/>
      <c r="I23" s="185"/>
      <c r="J23" s="176"/>
      <c r="K23" s="185"/>
      <c r="L23" s="181"/>
      <c r="M23" s="182"/>
      <c r="N23" s="9"/>
    </row>
    <row r="24" spans="3:14" ht="15.75" x14ac:dyDescent="0.25">
      <c r="C24" s="175"/>
      <c r="D24" s="175"/>
      <c r="E24" s="176"/>
      <c r="F24" s="177"/>
      <c r="G24" s="178"/>
      <c r="H24" s="179"/>
      <c r="I24" s="180"/>
      <c r="J24" s="176"/>
      <c r="K24" s="180"/>
      <c r="L24" s="181"/>
      <c r="M24" s="182"/>
      <c r="N24" s="183"/>
    </row>
    <row r="25" spans="3:14" ht="15.75" x14ac:dyDescent="0.25">
      <c r="C25" s="175"/>
      <c r="D25" s="175"/>
      <c r="E25" s="176"/>
      <c r="F25" s="177"/>
      <c r="G25" s="178"/>
      <c r="H25" s="179"/>
      <c r="I25" s="180"/>
      <c r="J25" s="176"/>
      <c r="K25" s="180"/>
      <c r="L25" s="181"/>
      <c r="M25" s="182"/>
      <c r="N25" s="183"/>
    </row>
    <row r="26" spans="3:14" ht="15.75" x14ac:dyDescent="0.25">
      <c r="C26" s="175"/>
      <c r="D26" s="175"/>
      <c r="E26" s="176"/>
      <c r="F26" s="186"/>
      <c r="G26" s="184"/>
      <c r="H26" s="179"/>
      <c r="I26" s="185"/>
      <c r="J26" s="176"/>
      <c r="K26" s="185"/>
      <c r="L26" s="181"/>
      <c r="M26" s="182"/>
      <c r="N26" s="9"/>
    </row>
    <row r="27" spans="3:14" ht="15.75" x14ac:dyDescent="0.25">
      <c r="C27" s="175"/>
      <c r="D27" s="175"/>
      <c r="E27" s="176"/>
      <c r="F27" s="186"/>
      <c r="G27" s="184"/>
      <c r="H27" s="179"/>
      <c r="I27" s="185"/>
      <c r="J27" s="176"/>
      <c r="K27" s="185"/>
      <c r="L27" s="181"/>
      <c r="M27" s="182"/>
      <c r="N27" s="9"/>
    </row>
    <row r="28" spans="3:14" ht="15.75" x14ac:dyDescent="0.25">
      <c r="C28" s="175"/>
      <c r="D28" s="175"/>
      <c r="E28" s="176"/>
      <c r="F28" s="186"/>
      <c r="G28" s="184"/>
      <c r="H28" s="179"/>
      <c r="I28" s="185"/>
      <c r="J28" s="176"/>
      <c r="K28" s="185"/>
      <c r="L28" s="181"/>
      <c r="M28" s="182"/>
      <c r="N28" s="9"/>
    </row>
    <row r="29" spans="3:14" ht="15.75" x14ac:dyDescent="0.25">
      <c r="C29" s="175"/>
      <c r="D29" s="175"/>
      <c r="E29" s="176"/>
      <c r="F29" s="177"/>
      <c r="G29" s="184"/>
      <c r="H29" s="179"/>
      <c r="I29" s="185"/>
      <c r="J29" s="176"/>
      <c r="K29" s="185"/>
      <c r="L29" s="181"/>
      <c r="M29" s="182"/>
      <c r="N29" s="9"/>
    </row>
  </sheetData>
  <mergeCells count="19">
    <mergeCell ref="N6:N8"/>
    <mergeCell ref="A6:A8"/>
    <mergeCell ref="B6:B8"/>
    <mergeCell ref="C6:C8"/>
    <mergeCell ref="D6:D8"/>
    <mergeCell ref="G6:G8"/>
    <mergeCell ref="H6:H10"/>
    <mergeCell ref="B10:E10"/>
    <mergeCell ref="I6:I8"/>
    <mergeCell ref="J6:J10"/>
    <mergeCell ref="K6:K8"/>
    <mergeCell ref="L6:L10"/>
    <mergeCell ref="M6:M8"/>
    <mergeCell ref="A1:C3"/>
    <mergeCell ref="D1:L1"/>
    <mergeCell ref="M1:M2"/>
    <mergeCell ref="N1:N2"/>
    <mergeCell ref="D2:L2"/>
    <mergeCell ref="D3:L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B4" sqref="B4"/>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671</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502" t="s">
        <v>168</v>
      </c>
      <c r="I3" s="503">
        <v>1</v>
      </c>
      <c r="J3" s="504"/>
      <c r="K3" s="501"/>
    </row>
    <row r="4" spans="1:11" ht="17.25" thickBot="1" x14ac:dyDescent="0.35">
      <c r="A4" s="210"/>
      <c r="B4" s="210"/>
      <c r="C4" s="211"/>
      <c r="D4" s="210"/>
      <c r="E4" s="210"/>
      <c r="F4" s="210"/>
      <c r="G4" s="210"/>
      <c r="H4" s="210"/>
      <c r="I4" s="210"/>
      <c r="J4" s="210"/>
    </row>
    <row r="5" spans="1:11" ht="17.25" thickBot="1" x14ac:dyDescent="0.35">
      <c r="A5" s="496" t="s">
        <v>64</v>
      </c>
      <c r="B5" s="212" t="s">
        <v>65</v>
      </c>
      <c r="C5" s="212" t="s">
        <v>66</v>
      </c>
      <c r="D5" s="213"/>
      <c r="E5" s="214" t="s">
        <v>190</v>
      </c>
      <c r="F5" s="1031" t="s">
        <v>672</v>
      </c>
      <c r="G5" s="1032"/>
      <c r="H5" s="1032"/>
      <c r="I5" s="1033"/>
      <c r="J5" s="213"/>
    </row>
    <row r="6" spans="1:11" ht="17.25" thickBot="1" x14ac:dyDescent="0.35">
      <c r="A6" s="215" t="s">
        <v>192</v>
      </c>
      <c r="B6" s="216">
        <f>SUM('PLAN DE ACCION ALMACEN'!G6:G9)</f>
        <v>0</v>
      </c>
      <c r="C6" s="216">
        <v>0.16600000000000001</v>
      </c>
      <c r="D6" s="213"/>
      <c r="E6" s="218" t="s">
        <v>193</v>
      </c>
      <c r="F6" s="1034" t="s">
        <v>194</v>
      </c>
      <c r="G6" s="1035"/>
      <c r="H6" s="1035"/>
      <c r="I6" s="1036"/>
      <c r="J6" s="213"/>
    </row>
    <row r="7" spans="1:11" ht="17.25" thickBot="1" x14ac:dyDescent="0.35">
      <c r="A7" s="219" t="s">
        <v>195</v>
      </c>
      <c r="B7" s="220">
        <f>SUM('PLAN DE ACCION ALMACEN'!I6:I9)</f>
        <v>0</v>
      </c>
      <c r="C7" s="220">
        <v>0.16600000000000001</v>
      </c>
      <c r="D7" s="213"/>
      <c r="E7" s="1037" t="s">
        <v>196</v>
      </c>
      <c r="F7" s="1040" t="s">
        <v>673</v>
      </c>
      <c r="G7" s="1041"/>
      <c r="H7" s="1041"/>
      <c r="I7" s="1042"/>
      <c r="J7" s="213"/>
    </row>
    <row r="8" spans="1:11" ht="17.25" thickBot="1" x14ac:dyDescent="0.35">
      <c r="A8" s="222" t="s">
        <v>198</v>
      </c>
      <c r="B8" s="223">
        <f>SUM('PLAN DE ACCION ALMACEN'!K6:K9)</f>
        <v>0</v>
      </c>
      <c r="C8" s="223">
        <v>0.66600000000000004</v>
      </c>
      <c r="D8" s="213"/>
      <c r="E8" s="1038"/>
      <c r="F8" s="1043"/>
      <c r="G8" s="1044"/>
      <c r="H8" s="1044"/>
      <c r="I8" s="1045"/>
      <c r="J8" s="225"/>
    </row>
    <row r="9" spans="1:11" ht="17.25" thickBot="1" x14ac:dyDescent="0.35">
      <c r="A9" s="214" t="s">
        <v>68</v>
      </c>
      <c r="B9" s="556">
        <f>SUM(B6:B8)</f>
        <v>0</v>
      </c>
      <c r="C9" s="227">
        <v>1</v>
      </c>
      <c r="D9" s="213"/>
      <c r="E9" s="1039"/>
      <c r="F9" s="1046"/>
      <c r="G9" s="1047"/>
      <c r="H9" s="1047"/>
      <c r="I9" s="1048"/>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25" priority="1" operator="containsText" text="CUMPLIMIENTO">
      <formula>NOT(ISERROR(SEARCH("CUMPLIMIENTO",D5)))</formula>
    </cfRule>
    <cfRule type="containsText" dxfId="24" priority="2" operator="containsText" text="OBSERVACION">
      <formula>NOT(ISERROR(SEARCH("OBSERVACION",D5)))</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6"/>
  <sheetViews>
    <sheetView workbookViewId="0">
      <selection activeCell="I12" sqref="I12:I14"/>
    </sheetView>
  </sheetViews>
  <sheetFormatPr baseColWidth="10" defaultRowHeight="15" x14ac:dyDescent="0.25"/>
  <cols>
    <col min="1" max="1" width="6.7109375" customWidth="1"/>
    <col min="2" max="2" width="16.5703125" customWidth="1"/>
    <col min="3" max="3" width="27.5703125" style="15" customWidth="1"/>
    <col min="4" max="4" width="22.7109375" style="15" customWidth="1"/>
    <col min="5" max="5" width="11.42578125" style="187"/>
    <col min="6" max="6" width="13" style="565"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674</v>
      </c>
      <c r="E1" s="983"/>
      <c r="F1" s="983"/>
      <c r="G1" s="983"/>
      <c r="H1" s="983"/>
      <c r="I1" s="983"/>
      <c r="J1" s="983"/>
      <c r="K1" s="983"/>
      <c r="L1" s="983"/>
      <c r="M1" s="988" t="s">
        <v>164</v>
      </c>
      <c r="N1" s="968" t="s">
        <v>165</v>
      </c>
    </row>
    <row r="2" spans="1:14" ht="34.5" customHeight="1" thickBot="1" x14ac:dyDescent="0.4">
      <c r="A2" s="976"/>
      <c r="B2" s="977"/>
      <c r="C2" s="978"/>
      <c r="D2" s="970" t="s">
        <v>166</v>
      </c>
      <c r="E2" s="970"/>
      <c r="F2" s="970"/>
      <c r="G2" s="970"/>
      <c r="H2" s="970"/>
      <c r="I2" s="970"/>
      <c r="J2" s="970"/>
      <c r="K2" s="970"/>
      <c r="L2" s="970"/>
      <c r="M2" s="989"/>
      <c r="N2" s="969"/>
    </row>
    <row r="3" spans="1:14" ht="33.75" customHeight="1" thickBot="1" x14ac:dyDescent="0.4">
      <c r="A3" s="979"/>
      <c r="B3" s="980"/>
      <c r="C3" s="981"/>
      <c r="D3" s="971" t="s">
        <v>279</v>
      </c>
      <c r="E3" s="971"/>
      <c r="F3" s="971"/>
      <c r="G3" s="971"/>
      <c r="H3" s="971"/>
      <c r="I3" s="971"/>
      <c r="J3" s="971"/>
      <c r="K3" s="971"/>
      <c r="L3" s="971"/>
      <c r="M3" s="499" t="s">
        <v>168</v>
      </c>
      <c r="N3" s="500">
        <v>1</v>
      </c>
    </row>
    <row r="4" spans="1:14" ht="16.5" thickBot="1" x14ac:dyDescent="0.3">
      <c r="A4" s="143"/>
      <c r="B4" s="143"/>
      <c r="C4" s="144"/>
      <c r="D4" s="144"/>
      <c r="E4" s="145"/>
      <c r="F4" s="557"/>
      <c r="G4" s="147"/>
      <c r="H4" s="148"/>
      <c r="I4" s="149"/>
      <c r="J4" s="145"/>
      <c r="K4" s="149"/>
      <c r="L4" s="150"/>
      <c r="M4" s="149"/>
      <c r="N4" s="143"/>
    </row>
    <row r="5" spans="1:14" ht="48" thickBot="1" x14ac:dyDescent="0.3">
      <c r="A5" s="151" t="s">
        <v>169</v>
      </c>
      <c r="B5" s="153" t="s">
        <v>64</v>
      </c>
      <c r="C5" s="204" t="s">
        <v>6</v>
      </c>
      <c r="D5" s="205" t="s">
        <v>141</v>
      </c>
      <c r="E5" s="154" t="s">
        <v>170</v>
      </c>
      <c r="F5" s="558" t="s">
        <v>171</v>
      </c>
      <c r="G5" s="156" t="s">
        <v>57</v>
      </c>
      <c r="H5" s="157" t="s">
        <v>9</v>
      </c>
      <c r="I5" s="158" t="s">
        <v>172</v>
      </c>
      <c r="J5" s="159" t="s">
        <v>173</v>
      </c>
      <c r="K5" s="160" t="s">
        <v>59</v>
      </c>
      <c r="L5" s="153" t="s">
        <v>174</v>
      </c>
      <c r="M5" s="158" t="s">
        <v>142</v>
      </c>
      <c r="N5" s="152" t="s">
        <v>175</v>
      </c>
    </row>
    <row r="6" spans="1:14" ht="22.5" customHeight="1" x14ac:dyDescent="0.25">
      <c r="A6" s="1053">
        <v>1</v>
      </c>
      <c r="B6" s="1361" t="s">
        <v>675</v>
      </c>
      <c r="C6" s="1057" t="s">
        <v>676</v>
      </c>
      <c r="D6" s="1060" t="s">
        <v>677</v>
      </c>
      <c r="E6" s="200" t="s">
        <v>178</v>
      </c>
      <c r="F6" s="559">
        <v>1.9599999999999999E-2</v>
      </c>
      <c r="G6" s="951">
        <v>0</v>
      </c>
      <c r="H6" s="1244">
        <v>43951</v>
      </c>
      <c r="I6" s="1004">
        <v>0</v>
      </c>
      <c r="J6" s="1244">
        <v>44073</v>
      </c>
      <c r="K6" s="946">
        <v>0</v>
      </c>
      <c r="L6" s="1244">
        <v>44185</v>
      </c>
      <c r="M6" s="987">
        <f>SUM(G6,I6,K6)</f>
        <v>0</v>
      </c>
      <c r="N6" s="992"/>
    </row>
    <row r="7" spans="1:14" ht="22.5" customHeight="1" x14ac:dyDescent="0.25">
      <c r="A7" s="1053"/>
      <c r="B7" s="1362"/>
      <c r="C7" s="1058"/>
      <c r="D7" s="1061"/>
      <c r="E7" s="201" t="s">
        <v>179</v>
      </c>
      <c r="F7" s="335">
        <v>1.9599999999999999E-2</v>
      </c>
      <c r="G7" s="951"/>
      <c r="H7" s="993"/>
      <c r="I7" s="1004"/>
      <c r="J7" s="993"/>
      <c r="K7" s="946"/>
      <c r="L7" s="993"/>
      <c r="M7" s="949"/>
      <c r="N7" s="999"/>
    </row>
    <row r="8" spans="1:14" ht="22.5" customHeight="1" thickBot="1" x14ac:dyDescent="0.3">
      <c r="A8" s="1053"/>
      <c r="B8" s="1363"/>
      <c r="C8" s="1059"/>
      <c r="D8" s="1062"/>
      <c r="E8" s="201" t="s">
        <v>180</v>
      </c>
      <c r="F8" s="336">
        <v>1.9599999999999999E-2</v>
      </c>
      <c r="G8" s="952"/>
      <c r="H8" s="993"/>
      <c r="I8" s="1005"/>
      <c r="J8" s="993"/>
      <c r="K8" s="947"/>
      <c r="L8" s="993"/>
      <c r="M8" s="949"/>
      <c r="N8" s="999"/>
    </row>
    <row r="9" spans="1:14" ht="22.5" customHeight="1" x14ac:dyDescent="0.25">
      <c r="A9" s="1063">
        <v>2</v>
      </c>
      <c r="B9" s="1361" t="s">
        <v>675</v>
      </c>
      <c r="C9" s="1065" t="s">
        <v>678</v>
      </c>
      <c r="D9" s="1066" t="s">
        <v>679</v>
      </c>
      <c r="E9" s="201" t="s">
        <v>178</v>
      </c>
      <c r="F9" s="560">
        <v>1.9599999999999999E-2</v>
      </c>
      <c r="G9" s="959">
        <v>0</v>
      </c>
      <c r="H9" s="993"/>
      <c r="I9" s="1003">
        <v>0</v>
      </c>
      <c r="J9" s="993"/>
      <c r="K9" s="945">
        <v>0</v>
      </c>
      <c r="L9" s="993"/>
      <c r="M9" s="948">
        <f>SUM(G9,I9,K9,)</f>
        <v>0</v>
      </c>
      <c r="N9" s="990"/>
    </row>
    <row r="10" spans="1:14" ht="22.5" customHeight="1" x14ac:dyDescent="0.25">
      <c r="A10" s="1053"/>
      <c r="B10" s="1362"/>
      <c r="C10" s="1058"/>
      <c r="D10" s="1061"/>
      <c r="E10" s="201" t="s">
        <v>179</v>
      </c>
      <c r="F10" s="335">
        <v>1.9599999999999999E-2</v>
      </c>
      <c r="G10" s="951"/>
      <c r="H10" s="993"/>
      <c r="I10" s="1004"/>
      <c r="J10" s="993"/>
      <c r="K10" s="946"/>
      <c r="L10" s="993"/>
      <c r="M10" s="949"/>
      <c r="N10" s="991"/>
    </row>
    <row r="11" spans="1:14" ht="22.5" customHeight="1" thickBot="1" x14ac:dyDescent="0.3">
      <c r="A11" s="1064"/>
      <c r="B11" s="1363"/>
      <c r="C11" s="1059"/>
      <c r="D11" s="1062"/>
      <c r="E11" s="202" t="s">
        <v>180</v>
      </c>
      <c r="F11" s="336">
        <v>1.9599999999999999E-2</v>
      </c>
      <c r="G11" s="952"/>
      <c r="H11" s="993"/>
      <c r="I11" s="1005"/>
      <c r="J11" s="993"/>
      <c r="K11" s="947"/>
      <c r="L11" s="993"/>
      <c r="M11" s="950"/>
      <c r="N11" s="992"/>
    </row>
    <row r="12" spans="1:14" ht="22.5" customHeight="1" x14ac:dyDescent="0.25">
      <c r="A12" s="1063">
        <v>3</v>
      </c>
      <c r="B12" s="1361" t="s">
        <v>675</v>
      </c>
      <c r="C12" s="1065" t="s">
        <v>680</v>
      </c>
      <c r="D12" s="1066" t="s">
        <v>681</v>
      </c>
      <c r="E12" s="202" t="s">
        <v>178</v>
      </c>
      <c r="F12" s="560">
        <v>1.9599999999999999E-2</v>
      </c>
      <c r="G12" s="959">
        <v>0</v>
      </c>
      <c r="H12" s="993"/>
      <c r="I12" s="1003">
        <v>0</v>
      </c>
      <c r="J12" s="993"/>
      <c r="K12" s="945">
        <v>0</v>
      </c>
      <c r="L12" s="993"/>
      <c r="M12" s="948">
        <f>SUM(G12,I12,K12)</f>
        <v>0</v>
      </c>
      <c r="N12" s="990"/>
    </row>
    <row r="13" spans="1:14" ht="22.5" customHeight="1" x14ac:dyDescent="0.25">
      <c r="A13" s="1053"/>
      <c r="B13" s="1362"/>
      <c r="C13" s="1058"/>
      <c r="D13" s="1061"/>
      <c r="E13" s="202" t="s">
        <v>179</v>
      </c>
      <c r="F13" s="335">
        <v>1.9599999999999999E-2</v>
      </c>
      <c r="G13" s="951"/>
      <c r="H13" s="993"/>
      <c r="I13" s="1004"/>
      <c r="J13" s="993"/>
      <c r="K13" s="946"/>
      <c r="L13" s="993"/>
      <c r="M13" s="949"/>
      <c r="N13" s="991"/>
    </row>
    <row r="14" spans="1:14" ht="22.5" customHeight="1" thickBot="1" x14ac:dyDescent="0.3">
      <c r="A14" s="1053"/>
      <c r="B14" s="1363"/>
      <c r="C14" s="1059"/>
      <c r="D14" s="1062"/>
      <c r="E14" s="202" t="s">
        <v>180</v>
      </c>
      <c r="F14" s="336">
        <v>1.9599999999999999E-2</v>
      </c>
      <c r="G14" s="952"/>
      <c r="H14" s="993"/>
      <c r="I14" s="1005"/>
      <c r="J14" s="993"/>
      <c r="K14" s="947"/>
      <c r="L14" s="993"/>
      <c r="M14" s="950"/>
      <c r="N14" s="992"/>
    </row>
    <row r="15" spans="1:14" ht="22.5" customHeight="1" x14ac:dyDescent="0.25">
      <c r="A15" s="1052">
        <v>4</v>
      </c>
      <c r="B15" s="1361" t="s">
        <v>675</v>
      </c>
      <c r="C15" s="1065" t="s">
        <v>682</v>
      </c>
      <c r="D15" s="1066" t="s">
        <v>683</v>
      </c>
      <c r="E15" s="202" t="s">
        <v>178</v>
      </c>
      <c r="F15" s="560">
        <v>1.9599999999999999E-2</v>
      </c>
      <c r="G15" s="957">
        <v>0</v>
      </c>
      <c r="H15" s="993"/>
      <c r="I15" s="1001">
        <v>0</v>
      </c>
      <c r="J15" s="993"/>
      <c r="K15" s="995">
        <v>0</v>
      </c>
      <c r="L15" s="993"/>
      <c r="M15" s="997">
        <f>SUM(G15,I15,K15)</f>
        <v>0</v>
      </c>
      <c r="N15" s="999"/>
    </row>
    <row r="16" spans="1:14" ht="22.5" customHeight="1" x14ac:dyDescent="0.25">
      <c r="A16" s="1053"/>
      <c r="B16" s="1362"/>
      <c r="C16" s="1058"/>
      <c r="D16" s="1061"/>
      <c r="E16" s="202" t="s">
        <v>179</v>
      </c>
      <c r="F16" s="335">
        <v>1.9599999999999999E-2</v>
      </c>
      <c r="G16" s="958"/>
      <c r="H16" s="993"/>
      <c r="I16" s="1002"/>
      <c r="J16" s="993"/>
      <c r="K16" s="996"/>
      <c r="L16" s="993"/>
      <c r="M16" s="997"/>
      <c r="N16" s="999"/>
    </row>
    <row r="17" spans="1:14" ht="22.5" customHeight="1" thickBot="1" x14ac:dyDescent="0.3">
      <c r="A17" s="1067"/>
      <c r="B17" s="1363"/>
      <c r="C17" s="1069"/>
      <c r="D17" s="1070"/>
      <c r="E17" s="203" t="s">
        <v>180</v>
      </c>
      <c r="F17" s="336">
        <v>1.9599999999999999E-2</v>
      </c>
      <c r="G17" s="958"/>
      <c r="H17" s="993"/>
      <c r="I17" s="1002"/>
      <c r="J17" s="993"/>
      <c r="K17" s="996"/>
      <c r="L17" s="993"/>
      <c r="M17" s="998"/>
      <c r="N17" s="1000"/>
    </row>
    <row r="18" spans="1:14" ht="22.5" customHeight="1" x14ac:dyDescent="0.25">
      <c r="A18" s="1052">
        <v>5</v>
      </c>
      <c r="B18" s="1361" t="s">
        <v>675</v>
      </c>
      <c r="C18" s="1057" t="s">
        <v>684</v>
      </c>
      <c r="D18" s="1066" t="s">
        <v>685</v>
      </c>
      <c r="E18" s="202" t="s">
        <v>178</v>
      </c>
      <c r="F18" s="560">
        <v>1.9599999999999999E-2</v>
      </c>
      <c r="G18" s="957">
        <v>0</v>
      </c>
      <c r="H18" s="993"/>
      <c r="I18" s="1001">
        <v>0</v>
      </c>
      <c r="J18" s="993"/>
      <c r="K18" s="995">
        <v>0</v>
      </c>
      <c r="L18" s="993"/>
      <c r="M18" s="997">
        <f>SUM(G18,I18,K18)</f>
        <v>0</v>
      </c>
      <c r="N18" s="999"/>
    </row>
    <row r="19" spans="1:14" ht="22.5" customHeight="1" x14ac:dyDescent="0.25">
      <c r="A19" s="1053"/>
      <c r="B19" s="1362"/>
      <c r="C19" s="1058"/>
      <c r="D19" s="1061"/>
      <c r="E19" s="202" t="s">
        <v>179</v>
      </c>
      <c r="F19" s="335">
        <v>1.9599999999999999E-2</v>
      </c>
      <c r="G19" s="958"/>
      <c r="H19" s="993"/>
      <c r="I19" s="1002"/>
      <c r="J19" s="993"/>
      <c r="K19" s="996"/>
      <c r="L19" s="993"/>
      <c r="M19" s="997"/>
      <c r="N19" s="999"/>
    </row>
    <row r="20" spans="1:14" ht="22.5" customHeight="1" thickBot="1" x14ac:dyDescent="0.3">
      <c r="A20" s="1067"/>
      <c r="B20" s="1363"/>
      <c r="C20" s="1069"/>
      <c r="D20" s="1070"/>
      <c r="E20" s="203" t="s">
        <v>180</v>
      </c>
      <c r="F20" s="336">
        <v>1.9599999999999999E-2</v>
      </c>
      <c r="G20" s="958"/>
      <c r="H20" s="993"/>
      <c r="I20" s="1002"/>
      <c r="J20" s="993"/>
      <c r="K20" s="996"/>
      <c r="L20" s="993"/>
      <c r="M20" s="998"/>
      <c r="N20" s="1000"/>
    </row>
    <row r="21" spans="1:14" ht="22.5" customHeight="1" x14ac:dyDescent="0.25">
      <c r="A21" s="1052">
        <v>6</v>
      </c>
      <c r="B21" s="1361" t="s">
        <v>675</v>
      </c>
      <c r="C21" s="1057" t="s">
        <v>686</v>
      </c>
      <c r="D21" s="1066" t="s">
        <v>687</v>
      </c>
      <c r="E21" s="202" t="s">
        <v>178</v>
      </c>
      <c r="F21" s="560">
        <v>1.9599999999999999E-2</v>
      </c>
      <c r="G21" s="957">
        <v>0</v>
      </c>
      <c r="H21" s="993"/>
      <c r="I21" s="1001">
        <v>0</v>
      </c>
      <c r="J21" s="993"/>
      <c r="K21" s="995">
        <v>0</v>
      </c>
      <c r="L21" s="993"/>
      <c r="M21" s="997">
        <f>SUM(G21,I21,K21)</f>
        <v>0</v>
      </c>
      <c r="N21" s="999"/>
    </row>
    <row r="22" spans="1:14" ht="22.5" customHeight="1" x14ac:dyDescent="0.25">
      <c r="A22" s="1053"/>
      <c r="B22" s="1362"/>
      <c r="C22" s="1058"/>
      <c r="D22" s="1061"/>
      <c r="E22" s="202" t="s">
        <v>179</v>
      </c>
      <c r="F22" s="335">
        <v>1.9599999999999999E-2</v>
      </c>
      <c r="G22" s="958"/>
      <c r="H22" s="993"/>
      <c r="I22" s="1002"/>
      <c r="J22" s="993"/>
      <c r="K22" s="996"/>
      <c r="L22" s="993"/>
      <c r="M22" s="997"/>
      <c r="N22" s="999"/>
    </row>
    <row r="23" spans="1:14" ht="22.5" customHeight="1" thickBot="1" x14ac:dyDescent="0.3">
      <c r="A23" s="1067"/>
      <c r="B23" s="1363"/>
      <c r="C23" s="1069"/>
      <c r="D23" s="1070"/>
      <c r="E23" s="203" t="s">
        <v>180</v>
      </c>
      <c r="F23" s="336">
        <v>1.9599999999999999E-2</v>
      </c>
      <c r="G23" s="958"/>
      <c r="H23" s="993"/>
      <c r="I23" s="1002"/>
      <c r="J23" s="993"/>
      <c r="K23" s="996"/>
      <c r="L23" s="993"/>
      <c r="M23" s="998"/>
      <c r="N23" s="1000"/>
    </row>
    <row r="24" spans="1:14" ht="30" customHeight="1" x14ac:dyDescent="0.25">
      <c r="A24" s="1052">
        <v>7</v>
      </c>
      <c r="B24" s="1361" t="s">
        <v>675</v>
      </c>
      <c r="C24" s="1057" t="s">
        <v>688</v>
      </c>
      <c r="D24" s="1066" t="s">
        <v>689</v>
      </c>
      <c r="E24" s="202" t="s">
        <v>178</v>
      </c>
      <c r="F24" s="560">
        <v>1.9599999999999999E-2</v>
      </c>
      <c r="G24" s="957">
        <v>0</v>
      </c>
      <c r="H24" s="993"/>
      <c r="I24" s="1001">
        <v>0</v>
      </c>
      <c r="J24" s="993"/>
      <c r="K24" s="995">
        <v>0</v>
      </c>
      <c r="L24" s="993"/>
      <c r="M24" s="997">
        <f>SUM(G24,I24,K24)</f>
        <v>0</v>
      </c>
      <c r="N24" s="999"/>
    </row>
    <row r="25" spans="1:14" ht="30" customHeight="1" x14ac:dyDescent="0.25">
      <c r="A25" s="1053"/>
      <c r="B25" s="1362"/>
      <c r="C25" s="1058"/>
      <c r="D25" s="1061"/>
      <c r="E25" s="202" t="s">
        <v>179</v>
      </c>
      <c r="F25" s="335">
        <v>1.9599999999999999E-2</v>
      </c>
      <c r="G25" s="958"/>
      <c r="H25" s="993"/>
      <c r="I25" s="1002"/>
      <c r="J25" s="993"/>
      <c r="K25" s="996"/>
      <c r="L25" s="993"/>
      <c r="M25" s="997"/>
      <c r="N25" s="999"/>
    </row>
    <row r="26" spans="1:14" ht="30" customHeight="1" thickBot="1" x14ac:dyDescent="0.3">
      <c r="A26" s="1067"/>
      <c r="B26" s="1363"/>
      <c r="C26" s="1069"/>
      <c r="D26" s="1070"/>
      <c r="E26" s="203" t="s">
        <v>180</v>
      </c>
      <c r="F26" s="336">
        <v>1.9599999999999999E-2</v>
      </c>
      <c r="G26" s="958"/>
      <c r="H26" s="993"/>
      <c r="I26" s="1002"/>
      <c r="J26" s="993"/>
      <c r="K26" s="996"/>
      <c r="L26" s="993"/>
      <c r="M26" s="998"/>
      <c r="N26" s="1000"/>
    </row>
    <row r="27" spans="1:14" ht="30" customHeight="1" x14ac:dyDescent="0.25">
      <c r="A27" s="1052">
        <v>8</v>
      </c>
      <c r="B27" s="1361" t="s">
        <v>675</v>
      </c>
      <c r="C27" s="1057" t="s">
        <v>690</v>
      </c>
      <c r="D27" s="1066" t="s">
        <v>691</v>
      </c>
      <c r="E27" s="202" t="s">
        <v>178</v>
      </c>
      <c r="F27" s="560">
        <v>1.9599999999999999E-2</v>
      </c>
      <c r="G27" s="957">
        <v>0</v>
      </c>
      <c r="H27" s="993"/>
      <c r="I27" s="1001">
        <v>0</v>
      </c>
      <c r="J27" s="993"/>
      <c r="K27" s="995">
        <v>0</v>
      </c>
      <c r="L27" s="993"/>
      <c r="M27" s="997">
        <f>SUM(G27,I27,K27)</f>
        <v>0</v>
      </c>
      <c r="N27" s="999"/>
    </row>
    <row r="28" spans="1:14" ht="30" customHeight="1" x14ac:dyDescent="0.25">
      <c r="A28" s="1053"/>
      <c r="B28" s="1362"/>
      <c r="C28" s="1058"/>
      <c r="D28" s="1061"/>
      <c r="E28" s="202" t="s">
        <v>179</v>
      </c>
      <c r="F28" s="335">
        <v>1.9599999999999999E-2</v>
      </c>
      <c r="G28" s="958"/>
      <c r="H28" s="993"/>
      <c r="I28" s="1002"/>
      <c r="J28" s="993"/>
      <c r="K28" s="996"/>
      <c r="L28" s="993"/>
      <c r="M28" s="997"/>
      <c r="N28" s="999"/>
    </row>
    <row r="29" spans="1:14" ht="30" customHeight="1" thickBot="1" x14ac:dyDescent="0.3">
      <c r="A29" s="1067"/>
      <c r="B29" s="1363"/>
      <c r="C29" s="1069"/>
      <c r="D29" s="1070"/>
      <c r="E29" s="203" t="s">
        <v>180</v>
      </c>
      <c r="F29" s="336">
        <v>1.9599999999999999E-2</v>
      </c>
      <c r="G29" s="958"/>
      <c r="H29" s="993"/>
      <c r="I29" s="1002"/>
      <c r="J29" s="993"/>
      <c r="K29" s="996"/>
      <c r="L29" s="993"/>
      <c r="M29" s="998"/>
      <c r="N29" s="1000"/>
    </row>
    <row r="30" spans="1:14" ht="30" customHeight="1" x14ac:dyDescent="0.25">
      <c r="A30" s="1052">
        <v>9</v>
      </c>
      <c r="B30" s="1364" t="s">
        <v>692</v>
      </c>
      <c r="C30" s="1065" t="s">
        <v>693</v>
      </c>
      <c r="D30" s="1066" t="s">
        <v>694</v>
      </c>
      <c r="E30" s="202" t="s">
        <v>178</v>
      </c>
      <c r="F30" s="560">
        <v>1.9599999999999999E-2</v>
      </c>
      <c r="G30" s="957">
        <v>0</v>
      </c>
      <c r="H30" s="993"/>
      <c r="I30" s="1001">
        <v>0</v>
      </c>
      <c r="J30" s="993"/>
      <c r="K30" s="995">
        <v>0</v>
      </c>
      <c r="L30" s="993"/>
      <c r="M30" s="997">
        <f>SUM(G30,I30,K30)</f>
        <v>0</v>
      </c>
      <c r="N30" s="999"/>
    </row>
    <row r="31" spans="1:14" ht="30" customHeight="1" x14ac:dyDescent="0.25">
      <c r="A31" s="1053"/>
      <c r="B31" s="1362"/>
      <c r="C31" s="1058"/>
      <c r="D31" s="1061"/>
      <c r="E31" s="202" t="s">
        <v>179</v>
      </c>
      <c r="F31" s="335">
        <v>1.9599999999999999E-2</v>
      </c>
      <c r="G31" s="958"/>
      <c r="H31" s="993"/>
      <c r="I31" s="1002"/>
      <c r="J31" s="993"/>
      <c r="K31" s="996"/>
      <c r="L31" s="993"/>
      <c r="M31" s="997"/>
      <c r="N31" s="999"/>
    </row>
    <row r="32" spans="1:14" ht="30" customHeight="1" thickBot="1" x14ac:dyDescent="0.3">
      <c r="A32" s="1067"/>
      <c r="B32" s="1365"/>
      <c r="C32" s="1069"/>
      <c r="D32" s="1070"/>
      <c r="E32" s="203" t="s">
        <v>180</v>
      </c>
      <c r="F32" s="336">
        <v>1.9599999999999999E-2</v>
      </c>
      <c r="G32" s="958"/>
      <c r="H32" s="993"/>
      <c r="I32" s="1002"/>
      <c r="J32" s="993"/>
      <c r="K32" s="996"/>
      <c r="L32" s="993"/>
      <c r="M32" s="998"/>
      <c r="N32" s="1000"/>
    </row>
    <row r="33" spans="1:14" ht="30" customHeight="1" x14ac:dyDescent="0.25">
      <c r="A33" s="1052">
        <v>10</v>
      </c>
      <c r="B33" s="1364" t="s">
        <v>692</v>
      </c>
      <c r="C33" s="1065" t="s">
        <v>693</v>
      </c>
      <c r="D33" s="1066" t="s">
        <v>695</v>
      </c>
      <c r="E33" s="202" t="s">
        <v>178</v>
      </c>
      <c r="F33" s="560">
        <v>1.9599999999999999E-2</v>
      </c>
      <c r="G33" s="957">
        <v>0</v>
      </c>
      <c r="H33" s="993"/>
      <c r="I33" s="1001">
        <v>0</v>
      </c>
      <c r="J33" s="993"/>
      <c r="K33" s="995">
        <v>0</v>
      </c>
      <c r="L33" s="993"/>
      <c r="M33" s="997">
        <f>SUM(G33,I33,K33)</f>
        <v>0</v>
      </c>
      <c r="N33" s="999"/>
    </row>
    <row r="34" spans="1:14" ht="30" customHeight="1" x14ac:dyDescent="0.25">
      <c r="A34" s="1053"/>
      <c r="B34" s="1362"/>
      <c r="C34" s="1058"/>
      <c r="D34" s="1061"/>
      <c r="E34" s="202" t="s">
        <v>179</v>
      </c>
      <c r="F34" s="335">
        <v>1.9599999999999999E-2</v>
      </c>
      <c r="G34" s="958"/>
      <c r="H34" s="993"/>
      <c r="I34" s="1002"/>
      <c r="J34" s="993"/>
      <c r="K34" s="996"/>
      <c r="L34" s="993"/>
      <c r="M34" s="997"/>
      <c r="N34" s="999"/>
    </row>
    <row r="35" spans="1:14" ht="30" customHeight="1" thickBot="1" x14ac:dyDescent="0.3">
      <c r="A35" s="1067"/>
      <c r="B35" s="1365"/>
      <c r="C35" s="1069"/>
      <c r="D35" s="1070"/>
      <c r="E35" s="203" t="s">
        <v>180</v>
      </c>
      <c r="F35" s="336">
        <v>1.9599999999999999E-2</v>
      </c>
      <c r="G35" s="958"/>
      <c r="H35" s="993"/>
      <c r="I35" s="1002"/>
      <c r="J35" s="993"/>
      <c r="K35" s="996"/>
      <c r="L35" s="993"/>
      <c r="M35" s="998"/>
      <c r="N35" s="1000"/>
    </row>
    <row r="36" spans="1:14" ht="30" customHeight="1" x14ac:dyDescent="0.25">
      <c r="A36" s="1052">
        <v>11</v>
      </c>
      <c r="B36" s="1364" t="s">
        <v>692</v>
      </c>
      <c r="C36" s="1065" t="s">
        <v>693</v>
      </c>
      <c r="D36" s="1066" t="s">
        <v>696</v>
      </c>
      <c r="E36" s="202" t="s">
        <v>178</v>
      </c>
      <c r="F36" s="560">
        <v>1.9599999999999999E-2</v>
      </c>
      <c r="G36" s="957">
        <v>0</v>
      </c>
      <c r="H36" s="993"/>
      <c r="I36" s="1001">
        <v>0</v>
      </c>
      <c r="J36" s="993"/>
      <c r="K36" s="995">
        <v>0</v>
      </c>
      <c r="L36" s="993"/>
      <c r="M36" s="997">
        <f>SUM(G36,I36,K36)</f>
        <v>0</v>
      </c>
      <c r="N36" s="999"/>
    </row>
    <row r="37" spans="1:14" ht="30" customHeight="1" x14ac:dyDescent="0.25">
      <c r="A37" s="1053"/>
      <c r="B37" s="1362"/>
      <c r="C37" s="1058"/>
      <c r="D37" s="1061"/>
      <c r="E37" s="202" t="s">
        <v>179</v>
      </c>
      <c r="F37" s="335">
        <v>1.9599999999999999E-2</v>
      </c>
      <c r="G37" s="958"/>
      <c r="H37" s="993"/>
      <c r="I37" s="1002"/>
      <c r="J37" s="993"/>
      <c r="K37" s="996"/>
      <c r="L37" s="993"/>
      <c r="M37" s="997"/>
      <c r="N37" s="999"/>
    </row>
    <row r="38" spans="1:14" ht="30" customHeight="1" thickBot="1" x14ac:dyDescent="0.3">
      <c r="A38" s="1067"/>
      <c r="B38" s="1365"/>
      <c r="C38" s="1069"/>
      <c r="D38" s="1070"/>
      <c r="E38" s="203" t="s">
        <v>180</v>
      </c>
      <c r="F38" s="336">
        <v>1.9599999999999999E-2</v>
      </c>
      <c r="G38" s="958"/>
      <c r="H38" s="993"/>
      <c r="I38" s="1002"/>
      <c r="J38" s="993"/>
      <c r="K38" s="996"/>
      <c r="L38" s="993"/>
      <c r="M38" s="998"/>
      <c r="N38" s="1000"/>
    </row>
    <row r="39" spans="1:14" ht="30" customHeight="1" x14ac:dyDescent="0.25">
      <c r="A39" s="1052">
        <v>12</v>
      </c>
      <c r="B39" s="1364" t="s">
        <v>697</v>
      </c>
      <c r="C39" s="1065" t="s">
        <v>698</v>
      </c>
      <c r="D39" s="1066" t="s">
        <v>699</v>
      </c>
      <c r="E39" s="202" t="s">
        <v>178</v>
      </c>
      <c r="F39" s="560">
        <v>1.9599999999999999E-2</v>
      </c>
      <c r="G39" s="957">
        <v>0</v>
      </c>
      <c r="H39" s="993"/>
      <c r="I39" s="1001">
        <v>0</v>
      </c>
      <c r="J39" s="993"/>
      <c r="K39" s="995">
        <v>0</v>
      </c>
      <c r="L39" s="993"/>
      <c r="M39" s="997">
        <f>SUM(G39,I39,K39)</f>
        <v>0</v>
      </c>
      <c r="N39" s="999"/>
    </row>
    <row r="40" spans="1:14" ht="30" customHeight="1" x14ac:dyDescent="0.25">
      <c r="A40" s="1053"/>
      <c r="B40" s="1362"/>
      <c r="C40" s="1058"/>
      <c r="D40" s="1061"/>
      <c r="E40" s="202" t="s">
        <v>179</v>
      </c>
      <c r="F40" s="335">
        <v>1.9599999999999999E-2</v>
      </c>
      <c r="G40" s="958"/>
      <c r="H40" s="993"/>
      <c r="I40" s="1002"/>
      <c r="J40" s="993"/>
      <c r="K40" s="996"/>
      <c r="L40" s="993"/>
      <c r="M40" s="997"/>
      <c r="N40" s="999"/>
    </row>
    <row r="41" spans="1:14" ht="30" customHeight="1" thickBot="1" x14ac:dyDescent="0.3">
      <c r="A41" s="1067"/>
      <c r="B41" s="1365"/>
      <c r="C41" s="1069"/>
      <c r="D41" s="1070"/>
      <c r="E41" s="203" t="s">
        <v>180</v>
      </c>
      <c r="F41" s="336">
        <v>1.9599999999999999E-2</v>
      </c>
      <c r="G41" s="958"/>
      <c r="H41" s="993"/>
      <c r="I41" s="1002"/>
      <c r="J41" s="993"/>
      <c r="K41" s="996"/>
      <c r="L41" s="993"/>
      <c r="M41" s="998"/>
      <c r="N41" s="1000"/>
    </row>
    <row r="42" spans="1:14" ht="30" customHeight="1" x14ac:dyDescent="0.25">
      <c r="A42" s="1052">
        <v>13</v>
      </c>
      <c r="B42" s="1364" t="s">
        <v>700</v>
      </c>
      <c r="C42" s="1065" t="s">
        <v>701</v>
      </c>
      <c r="D42" s="1066" t="s">
        <v>702</v>
      </c>
      <c r="E42" s="202" t="s">
        <v>178</v>
      </c>
      <c r="F42" s="560">
        <v>1.9599999999999999E-2</v>
      </c>
      <c r="G42" s="957">
        <v>0</v>
      </c>
      <c r="H42" s="993"/>
      <c r="I42" s="1001">
        <v>0</v>
      </c>
      <c r="J42" s="993"/>
      <c r="K42" s="995">
        <v>0</v>
      </c>
      <c r="L42" s="993"/>
      <c r="M42" s="997">
        <f>SUM(G42,I42,K42)</f>
        <v>0</v>
      </c>
      <c r="N42" s="999"/>
    </row>
    <row r="43" spans="1:14" ht="30" customHeight="1" x14ac:dyDescent="0.25">
      <c r="A43" s="1053"/>
      <c r="B43" s="1362"/>
      <c r="C43" s="1058"/>
      <c r="D43" s="1061"/>
      <c r="E43" s="202" t="s">
        <v>179</v>
      </c>
      <c r="F43" s="335">
        <v>1.9599999999999999E-2</v>
      </c>
      <c r="G43" s="958"/>
      <c r="H43" s="993"/>
      <c r="I43" s="1002"/>
      <c r="J43" s="993"/>
      <c r="K43" s="996"/>
      <c r="L43" s="993"/>
      <c r="M43" s="997"/>
      <c r="N43" s="999"/>
    </row>
    <row r="44" spans="1:14" ht="30" customHeight="1" thickBot="1" x14ac:dyDescent="0.3">
      <c r="A44" s="1067"/>
      <c r="B44" s="1365"/>
      <c r="C44" s="1069"/>
      <c r="D44" s="1070"/>
      <c r="E44" s="203" t="s">
        <v>180</v>
      </c>
      <c r="F44" s="336">
        <v>1.9599999999999999E-2</v>
      </c>
      <c r="G44" s="958"/>
      <c r="H44" s="993"/>
      <c r="I44" s="1002"/>
      <c r="J44" s="993"/>
      <c r="K44" s="996"/>
      <c r="L44" s="993"/>
      <c r="M44" s="998"/>
      <c r="N44" s="1000"/>
    </row>
    <row r="45" spans="1:14" ht="30" customHeight="1" x14ac:dyDescent="0.25">
      <c r="A45" s="1052">
        <v>14</v>
      </c>
      <c r="B45" s="1364" t="s">
        <v>700</v>
      </c>
      <c r="C45" s="1065" t="s">
        <v>701</v>
      </c>
      <c r="D45" s="1066" t="s">
        <v>703</v>
      </c>
      <c r="E45" s="202" t="s">
        <v>178</v>
      </c>
      <c r="F45" s="560">
        <v>1.9599999999999999E-2</v>
      </c>
      <c r="G45" s="957">
        <v>0</v>
      </c>
      <c r="H45" s="993"/>
      <c r="I45" s="1001">
        <v>0</v>
      </c>
      <c r="J45" s="993"/>
      <c r="K45" s="995">
        <v>0</v>
      </c>
      <c r="L45" s="993"/>
      <c r="M45" s="997">
        <f>SUM(G45,I45,K45)</f>
        <v>0</v>
      </c>
      <c r="N45" s="999"/>
    </row>
    <row r="46" spans="1:14" ht="30" customHeight="1" x14ac:dyDescent="0.25">
      <c r="A46" s="1053"/>
      <c r="B46" s="1362"/>
      <c r="C46" s="1058"/>
      <c r="D46" s="1061"/>
      <c r="E46" s="202" t="s">
        <v>179</v>
      </c>
      <c r="F46" s="335">
        <v>1.9599999999999999E-2</v>
      </c>
      <c r="G46" s="958"/>
      <c r="H46" s="993"/>
      <c r="I46" s="1002"/>
      <c r="J46" s="993"/>
      <c r="K46" s="996"/>
      <c r="L46" s="993"/>
      <c r="M46" s="997"/>
      <c r="N46" s="999"/>
    </row>
    <row r="47" spans="1:14" ht="30" customHeight="1" thickBot="1" x14ac:dyDescent="0.3">
      <c r="A47" s="1067"/>
      <c r="B47" s="1365"/>
      <c r="C47" s="1069"/>
      <c r="D47" s="1070"/>
      <c r="E47" s="203" t="s">
        <v>180</v>
      </c>
      <c r="F47" s="336">
        <v>1.9599999999999999E-2</v>
      </c>
      <c r="G47" s="958"/>
      <c r="H47" s="993"/>
      <c r="I47" s="1002"/>
      <c r="J47" s="993"/>
      <c r="K47" s="996"/>
      <c r="L47" s="993"/>
      <c r="M47" s="998"/>
      <c r="N47" s="1000"/>
    </row>
    <row r="48" spans="1:14" ht="30" customHeight="1" x14ac:dyDescent="0.25">
      <c r="A48" s="1052">
        <v>15</v>
      </c>
      <c r="B48" s="1364" t="s">
        <v>700</v>
      </c>
      <c r="C48" s="1065" t="s">
        <v>701</v>
      </c>
      <c r="D48" s="1066" t="s">
        <v>704</v>
      </c>
      <c r="E48" s="202" t="s">
        <v>178</v>
      </c>
      <c r="F48" s="560">
        <v>1.9599999999999999E-2</v>
      </c>
      <c r="G48" s="957">
        <v>0</v>
      </c>
      <c r="H48" s="993"/>
      <c r="I48" s="1001">
        <v>0</v>
      </c>
      <c r="J48" s="993"/>
      <c r="K48" s="995">
        <v>0</v>
      </c>
      <c r="L48" s="993"/>
      <c r="M48" s="997">
        <f>SUM(G48,I48,K48)</f>
        <v>0</v>
      </c>
      <c r="N48" s="999"/>
    </row>
    <row r="49" spans="1:14" ht="30" customHeight="1" x14ac:dyDescent="0.25">
      <c r="A49" s="1053"/>
      <c r="B49" s="1362"/>
      <c r="C49" s="1058"/>
      <c r="D49" s="1061"/>
      <c r="E49" s="202" t="s">
        <v>179</v>
      </c>
      <c r="F49" s="335">
        <v>1.9599999999999999E-2</v>
      </c>
      <c r="G49" s="958"/>
      <c r="H49" s="993"/>
      <c r="I49" s="1002"/>
      <c r="J49" s="993"/>
      <c r="K49" s="996"/>
      <c r="L49" s="993"/>
      <c r="M49" s="997"/>
      <c r="N49" s="999"/>
    </row>
    <row r="50" spans="1:14" ht="30" customHeight="1" thickBot="1" x14ac:dyDescent="0.3">
      <c r="A50" s="1067"/>
      <c r="B50" s="1365"/>
      <c r="C50" s="1069"/>
      <c r="D50" s="1070"/>
      <c r="E50" s="203" t="s">
        <v>180</v>
      </c>
      <c r="F50" s="336">
        <v>1.9599999999999999E-2</v>
      </c>
      <c r="G50" s="958"/>
      <c r="H50" s="993"/>
      <c r="I50" s="1002"/>
      <c r="J50" s="993"/>
      <c r="K50" s="996"/>
      <c r="L50" s="993"/>
      <c r="M50" s="998"/>
      <c r="N50" s="1000"/>
    </row>
    <row r="51" spans="1:14" ht="30" customHeight="1" x14ac:dyDescent="0.25">
      <c r="A51" s="1052">
        <v>16</v>
      </c>
      <c r="B51" s="1364" t="s">
        <v>700</v>
      </c>
      <c r="C51" s="1065" t="s">
        <v>701</v>
      </c>
      <c r="D51" s="1066" t="s">
        <v>705</v>
      </c>
      <c r="E51" s="202" t="s">
        <v>178</v>
      </c>
      <c r="F51" s="560">
        <v>1.9599999999999999E-2</v>
      </c>
      <c r="G51" s="957">
        <v>0</v>
      </c>
      <c r="H51" s="993"/>
      <c r="I51" s="1001">
        <v>0</v>
      </c>
      <c r="J51" s="993"/>
      <c r="K51" s="995">
        <v>0</v>
      </c>
      <c r="L51" s="993"/>
      <c r="M51" s="997">
        <f>SUM(G51,I51,K51)</f>
        <v>0</v>
      </c>
      <c r="N51" s="999"/>
    </row>
    <row r="52" spans="1:14" ht="30" customHeight="1" x14ac:dyDescent="0.25">
      <c r="A52" s="1053"/>
      <c r="B52" s="1362"/>
      <c r="C52" s="1058"/>
      <c r="D52" s="1061"/>
      <c r="E52" s="202" t="s">
        <v>179</v>
      </c>
      <c r="F52" s="335">
        <v>1.9599999999999999E-2</v>
      </c>
      <c r="G52" s="958"/>
      <c r="H52" s="993"/>
      <c r="I52" s="1002"/>
      <c r="J52" s="993"/>
      <c r="K52" s="996"/>
      <c r="L52" s="993"/>
      <c r="M52" s="997"/>
      <c r="N52" s="999"/>
    </row>
    <row r="53" spans="1:14" ht="30" customHeight="1" thickBot="1" x14ac:dyDescent="0.3">
      <c r="A53" s="1067"/>
      <c r="B53" s="1365"/>
      <c r="C53" s="1069"/>
      <c r="D53" s="1070"/>
      <c r="E53" s="203" t="s">
        <v>180</v>
      </c>
      <c r="F53" s="336">
        <v>1.9599999999999999E-2</v>
      </c>
      <c r="G53" s="958"/>
      <c r="H53" s="993"/>
      <c r="I53" s="1002"/>
      <c r="J53" s="993"/>
      <c r="K53" s="996"/>
      <c r="L53" s="993"/>
      <c r="M53" s="998"/>
      <c r="N53" s="1000"/>
    </row>
    <row r="54" spans="1:14" ht="30" customHeight="1" x14ac:dyDescent="0.25">
      <c r="A54" s="1052">
        <v>17</v>
      </c>
      <c r="B54" s="1364" t="s">
        <v>700</v>
      </c>
      <c r="C54" s="1065" t="s">
        <v>701</v>
      </c>
      <c r="D54" s="1066" t="s">
        <v>706</v>
      </c>
      <c r="E54" s="202" t="s">
        <v>178</v>
      </c>
      <c r="F54" s="560">
        <v>1.9599999999999999E-2</v>
      </c>
      <c r="G54" s="957">
        <v>0</v>
      </c>
      <c r="H54" s="993"/>
      <c r="I54" s="1001">
        <v>0</v>
      </c>
      <c r="J54" s="993"/>
      <c r="K54" s="995">
        <v>0</v>
      </c>
      <c r="L54" s="993"/>
      <c r="M54" s="997">
        <f>SUM(G54,I54,K54)</f>
        <v>0</v>
      </c>
      <c r="N54" s="999"/>
    </row>
    <row r="55" spans="1:14" ht="30" customHeight="1" x14ac:dyDescent="0.25">
      <c r="A55" s="1053"/>
      <c r="B55" s="1362"/>
      <c r="C55" s="1058"/>
      <c r="D55" s="1061"/>
      <c r="E55" s="202" t="s">
        <v>179</v>
      </c>
      <c r="F55" s="335">
        <v>1.9599999999999999E-2</v>
      </c>
      <c r="G55" s="958"/>
      <c r="H55" s="993"/>
      <c r="I55" s="1002"/>
      <c r="J55" s="993"/>
      <c r="K55" s="996"/>
      <c r="L55" s="993"/>
      <c r="M55" s="997"/>
      <c r="N55" s="999"/>
    </row>
    <row r="56" spans="1:14" ht="30" customHeight="1" thickBot="1" x14ac:dyDescent="0.3">
      <c r="A56" s="1067"/>
      <c r="B56" s="1365"/>
      <c r="C56" s="1069"/>
      <c r="D56" s="1070"/>
      <c r="E56" s="203" t="s">
        <v>180</v>
      </c>
      <c r="F56" s="561">
        <v>1.9300000000000001E-2</v>
      </c>
      <c r="G56" s="958"/>
      <c r="H56" s="993"/>
      <c r="I56" s="1002"/>
      <c r="J56" s="993"/>
      <c r="K56" s="996"/>
      <c r="L56" s="993"/>
      <c r="M56" s="998"/>
      <c r="N56" s="1000"/>
    </row>
    <row r="57" spans="1:14" ht="16.5" thickBot="1" x14ac:dyDescent="0.3">
      <c r="B57" s="1316" t="s">
        <v>187</v>
      </c>
      <c r="C57" s="1317"/>
      <c r="D57" s="1317"/>
      <c r="E57" s="962"/>
      <c r="F57" s="562">
        <f>SUM(F6:F56)</f>
        <v>0.99929999999999886</v>
      </c>
      <c r="G57" s="170">
        <f>SUM(G6:G56)</f>
        <v>0</v>
      </c>
      <c r="H57" s="994"/>
      <c r="I57" s="171">
        <f>SUM(I6:I56,G57)</f>
        <v>0</v>
      </c>
      <c r="J57" s="994"/>
      <c r="K57" s="172">
        <f>SUM(K6:K56,I57)</f>
        <v>0</v>
      </c>
      <c r="L57" s="994"/>
      <c r="M57" s="173"/>
      <c r="N57" s="174"/>
    </row>
    <row r="58" spans="1:14" ht="15.75" x14ac:dyDescent="0.25">
      <c r="C58" s="175"/>
      <c r="D58" s="175"/>
      <c r="E58" s="176"/>
      <c r="F58" s="563"/>
      <c r="G58" s="178"/>
      <c r="H58" s="179"/>
      <c r="I58" s="180"/>
      <c r="J58" s="176"/>
      <c r="K58" s="180"/>
      <c r="L58" s="181"/>
      <c r="M58" s="182"/>
      <c r="N58" s="183"/>
    </row>
    <row r="59" spans="1:14" ht="15.75" x14ac:dyDescent="0.25">
      <c r="C59" s="175"/>
      <c r="D59" s="175"/>
      <c r="E59" s="176"/>
      <c r="F59" s="563"/>
      <c r="G59" s="178"/>
      <c r="H59" s="179"/>
      <c r="I59" s="180"/>
      <c r="J59" s="176"/>
      <c r="K59" s="180"/>
      <c r="L59" s="181"/>
      <c r="M59" s="182"/>
      <c r="N59" s="183"/>
    </row>
    <row r="60" spans="1:14" ht="15.75" x14ac:dyDescent="0.25">
      <c r="C60" s="175"/>
      <c r="D60" s="175"/>
      <c r="E60" s="176"/>
      <c r="F60" s="563"/>
      <c r="G60" s="178"/>
      <c r="H60" s="179"/>
      <c r="I60" s="180"/>
      <c r="J60" s="176"/>
      <c r="K60" s="180"/>
      <c r="L60" s="181"/>
      <c r="M60" s="182"/>
      <c r="N60" s="183"/>
    </row>
    <row r="61" spans="1:14" ht="15.75" x14ac:dyDescent="0.25">
      <c r="C61" s="175"/>
      <c r="D61" s="175"/>
      <c r="E61" s="176"/>
      <c r="F61" s="563"/>
      <c r="G61" s="178"/>
      <c r="H61" s="179"/>
      <c r="I61" s="180"/>
      <c r="J61" s="176"/>
      <c r="K61" s="180"/>
      <c r="L61" s="181"/>
      <c r="M61" s="182"/>
      <c r="N61" s="183"/>
    </row>
    <row r="62" spans="1:14" ht="15.75" x14ac:dyDescent="0.25">
      <c r="C62" s="175"/>
      <c r="D62" s="175"/>
      <c r="E62" s="176"/>
      <c r="F62" s="563"/>
      <c r="G62" s="178"/>
      <c r="H62" s="179"/>
      <c r="I62" s="180"/>
      <c r="J62" s="176"/>
      <c r="K62" s="180"/>
      <c r="L62" s="181"/>
      <c r="M62" s="182"/>
      <c r="N62" s="183"/>
    </row>
    <row r="63" spans="1:14" ht="15.75" x14ac:dyDescent="0.25">
      <c r="C63" s="175"/>
      <c r="D63" s="175"/>
      <c r="E63" s="176"/>
      <c r="F63" s="563"/>
      <c r="G63" s="184"/>
      <c r="H63" s="179"/>
      <c r="I63" s="185"/>
      <c r="J63" s="176"/>
      <c r="K63" s="185"/>
      <c r="L63" s="181"/>
      <c r="M63" s="182"/>
      <c r="N63" s="9"/>
    </row>
    <row r="64" spans="1:14" ht="15.75" x14ac:dyDescent="0.25">
      <c r="C64" s="175"/>
      <c r="D64" s="175"/>
      <c r="E64" s="176"/>
      <c r="F64" s="563"/>
      <c r="G64" s="178"/>
      <c r="H64" s="179"/>
      <c r="I64" s="180"/>
      <c r="J64" s="176"/>
      <c r="K64" s="180"/>
      <c r="L64" s="181"/>
      <c r="M64" s="182"/>
      <c r="N64" s="183"/>
    </row>
    <row r="65" spans="3:14" ht="15.75" x14ac:dyDescent="0.25">
      <c r="C65" s="175"/>
      <c r="D65" s="175"/>
      <c r="E65" s="176"/>
      <c r="F65" s="563"/>
      <c r="G65" s="178"/>
      <c r="H65" s="179"/>
      <c r="I65" s="180"/>
      <c r="J65" s="176"/>
      <c r="K65" s="180"/>
      <c r="L65" s="181"/>
      <c r="M65" s="182"/>
      <c r="N65" s="183"/>
    </row>
    <row r="66" spans="3:14" ht="15.75" x14ac:dyDescent="0.25">
      <c r="C66" s="175"/>
      <c r="D66" s="175"/>
      <c r="E66" s="176"/>
      <c r="F66" s="563"/>
      <c r="G66" s="178"/>
      <c r="H66" s="179"/>
      <c r="I66" s="180"/>
      <c r="J66" s="176"/>
      <c r="K66" s="180"/>
      <c r="L66" s="181"/>
      <c r="M66" s="182"/>
      <c r="N66" s="183"/>
    </row>
    <row r="67" spans="3:14" ht="15.75" x14ac:dyDescent="0.25">
      <c r="C67" s="175"/>
      <c r="D67" s="175"/>
      <c r="E67" s="176"/>
      <c r="F67" s="563"/>
      <c r="G67" s="178"/>
      <c r="H67" s="179"/>
      <c r="I67" s="180"/>
      <c r="J67" s="176"/>
      <c r="K67" s="180"/>
      <c r="L67" s="181"/>
      <c r="M67" s="182"/>
      <c r="N67" s="183"/>
    </row>
    <row r="68" spans="3:14" ht="15.75" x14ac:dyDescent="0.25">
      <c r="C68" s="175"/>
      <c r="D68" s="175"/>
      <c r="E68" s="176"/>
      <c r="F68" s="563"/>
      <c r="G68" s="178"/>
      <c r="H68" s="179"/>
      <c r="I68" s="180"/>
      <c r="J68" s="176"/>
      <c r="K68" s="180"/>
      <c r="L68" s="181"/>
      <c r="M68" s="182"/>
      <c r="N68" s="183"/>
    </row>
    <row r="69" spans="3:14" ht="15.75" x14ac:dyDescent="0.25">
      <c r="C69" s="175"/>
      <c r="D69" s="175"/>
      <c r="E69" s="176"/>
      <c r="F69" s="563"/>
      <c r="G69" s="178"/>
      <c r="H69" s="179"/>
      <c r="I69" s="180"/>
      <c r="J69" s="176"/>
      <c r="K69" s="180"/>
      <c r="L69" s="181"/>
      <c r="M69" s="182"/>
      <c r="N69" s="183"/>
    </row>
    <row r="70" spans="3:14" ht="15.75" x14ac:dyDescent="0.25">
      <c r="C70" s="175"/>
      <c r="D70" s="175"/>
      <c r="E70" s="176"/>
      <c r="F70" s="563"/>
      <c r="G70" s="184"/>
      <c r="H70" s="179"/>
      <c r="I70" s="185"/>
      <c r="J70" s="176"/>
      <c r="K70" s="185"/>
      <c r="L70" s="181"/>
      <c r="M70" s="182"/>
      <c r="N70" s="9"/>
    </row>
    <row r="71" spans="3:14" ht="15.75" x14ac:dyDescent="0.25">
      <c r="C71" s="175"/>
      <c r="D71" s="175"/>
      <c r="E71" s="176"/>
      <c r="F71" s="563"/>
      <c r="G71" s="178"/>
      <c r="H71" s="179"/>
      <c r="I71" s="180"/>
      <c r="J71" s="176"/>
      <c r="K71" s="180"/>
      <c r="L71" s="181"/>
      <c r="M71" s="182"/>
      <c r="N71" s="183"/>
    </row>
    <row r="72" spans="3:14" ht="15.75" x14ac:dyDescent="0.25">
      <c r="C72" s="175"/>
      <c r="D72" s="175"/>
      <c r="E72" s="176"/>
      <c r="F72" s="563"/>
      <c r="G72" s="178"/>
      <c r="H72" s="179"/>
      <c r="I72" s="180"/>
      <c r="J72" s="176"/>
      <c r="K72" s="180"/>
      <c r="L72" s="181"/>
      <c r="M72" s="182"/>
      <c r="N72" s="183"/>
    </row>
    <row r="73" spans="3:14" ht="15.75" x14ac:dyDescent="0.25">
      <c r="C73" s="175"/>
      <c r="D73" s="175"/>
      <c r="E73" s="176"/>
      <c r="F73" s="564"/>
      <c r="G73" s="184"/>
      <c r="H73" s="179"/>
      <c r="I73" s="185"/>
      <c r="J73" s="176"/>
      <c r="K73" s="185"/>
      <c r="L73" s="181"/>
      <c r="M73" s="182"/>
      <c r="N73" s="9"/>
    </row>
    <row r="74" spans="3:14" ht="15.75" x14ac:dyDescent="0.25">
      <c r="C74" s="175"/>
      <c r="D74" s="175"/>
      <c r="E74" s="176"/>
      <c r="F74" s="564"/>
      <c r="G74" s="184"/>
      <c r="H74" s="179"/>
      <c r="I74" s="185"/>
      <c r="J74" s="176"/>
      <c r="K74" s="185"/>
      <c r="L74" s="181"/>
      <c r="M74" s="182"/>
      <c r="N74" s="9"/>
    </row>
    <row r="75" spans="3:14" ht="15.75" x14ac:dyDescent="0.25">
      <c r="C75" s="175"/>
      <c r="D75" s="175"/>
      <c r="E75" s="176"/>
      <c r="F75" s="564"/>
      <c r="G75" s="184"/>
      <c r="H75" s="179"/>
      <c r="I75" s="185"/>
      <c r="J75" s="176"/>
      <c r="K75" s="185"/>
      <c r="L75" s="181"/>
      <c r="M75" s="182"/>
      <c r="N75" s="9"/>
    </row>
    <row r="76" spans="3:14" ht="15.75" x14ac:dyDescent="0.25">
      <c r="C76" s="175"/>
      <c r="D76" s="175"/>
      <c r="E76" s="176"/>
      <c r="F76" s="563"/>
      <c r="G76" s="184"/>
      <c r="H76" s="179"/>
      <c r="I76" s="185"/>
      <c r="J76" s="176"/>
      <c r="K76" s="185"/>
      <c r="L76" s="181"/>
      <c r="M76" s="182"/>
      <c r="N76" s="9"/>
    </row>
  </sheetData>
  <mergeCells count="163">
    <mergeCell ref="M54:M56"/>
    <mergeCell ref="N54:N56"/>
    <mergeCell ref="B57:E57"/>
    <mergeCell ref="K51:K53"/>
    <mergeCell ref="M51:M53"/>
    <mergeCell ref="N51:N53"/>
    <mergeCell ref="A54:A56"/>
    <mergeCell ref="B54:B56"/>
    <mergeCell ref="C54:C56"/>
    <mergeCell ref="D54:D56"/>
    <mergeCell ref="G54:G56"/>
    <mergeCell ref="I54:I56"/>
    <mergeCell ref="K54:K56"/>
    <mergeCell ref="A51:A53"/>
    <mergeCell ref="B51:B53"/>
    <mergeCell ref="C51:C53"/>
    <mergeCell ref="D51:D53"/>
    <mergeCell ref="G51:G53"/>
    <mergeCell ref="I51:I53"/>
    <mergeCell ref="A48:A50"/>
    <mergeCell ref="B48:B50"/>
    <mergeCell ref="C48:C50"/>
    <mergeCell ref="D48:D50"/>
    <mergeCell ref="G48:G50"/>
    <mergeCell ref="I48:I50"/>
    <mergeCell ref="K48:K50"/>
    <mergeCell ref="M48:M50"/>
    <mergeCell ref="N48:N50"/>
    <mergeCell ref="A45:A47"/>
    <mergeCell ref="B45:B47"/>
    <mergeCell ref="C45:C47"/>
    <mergeCell ref="D45:D47"/>
    <mergeCell ref="G45:G47"/>
    <mergeCell ref="I45:I47"/>
    <mergeCell ref="K45:K47"/>
    <mergeCell ref="M45:M47"/>
    <mergeCell ref="N45:N47"/>
    <mergeCell ref="K39:K41"/>
    <mergeCell ref="M39:M41"/>
    <mergeCell ref="N39:N41"/>
    <mergeCell ref="A42:A44"/>
    <mergeCell ref="B42:B44"/>
    <mergeCell ref="C42:C44"/>
    <mergeCell ref="D42:D44"/>
    <mergeCell ref="G42:G44"/>
    <mergeCell ref="I42:I44"/>
    <mergeCell ref="K42:K44"/>
    <mergeCell ref="A39:A41"/>
    <mergeCell ref="B39:B41"/>
    <mergeCell ref="C39:C41"/>
    <mergeCell ref="D39:D41"/>
    <mergeCell ref="G39:G41"/>
    <mergeCell ref="I39:I41"/>
    <mergeCell ref="M42:M44"/>
    <mergeCell ref="N42:N44"/>
    <mergeCell ref="A36:A38"/>
    <mergeCell ref="B36:B38"/>
    <mergeCell ref="C36:C38"/>
    <mergeCell ref="D36:D38"/>
    <mergeCell ref="G36:G38"/>
    <mergeCell ref="I36:I38"/>
    <mergeCell ref="K36:K38"/>
    <mergeCell ref="M36:M38"/>
    <mergeCell ref="N36:N38"/>
    <mergeCell ref="A33:A35"/>
    <mergeCell ref="B33:B35"/>
    <mergeCell ref="C33:C35"/>
    <mergeCell ref="D33:D35"/>
    <mergeCell ref="G33:G35"/>
    <mergeCell ref="I33:I35"/>
    <mergeCell ref="K33:K35"/>
    <mergeCell ref="M33:M35"/>
    <mergeCell ref="N33:N35"/>
    <mergeCell ref="K27:K29"/>
    <mergeCell ref="M27:M29"/>
    <mergeCell ref="N27:N29"/>
    <mergeCell ref="A30:A32"/>
    <mergeCell ref="B30:B32"/>
    <mergeCell ref="C30:C32"/>
    <mergeCell ref="D30:D32"/>
    <mergeCell ref="G30:G32"/>
    <mergeCell ref="I30:I32"/>
    <mergeCell ref="K30:K32"/>
    <mergeCell ref="A27:A29"/>
    <mergeCell ref="B27:B29"/>
    <mergeCell ref="C27:C29"/>
    <mergeCell ref="D27:D29"/>
    <mergeCell ref="G27:G29"/>
    <mergeCell ref="I27:I29"/>
    <mergeCell ref="M30:M32"/>
    <mergeCell ref="N30:N32"/>
    <mergeCell ref="A24:A26"/>
    <mergeCell ref="B24:B26"/>
    <mergeCell ref="C24:C26"/>
    <mergeCell ref="D24:D26"/>
    <mergeCell ref="G24:G26"/>
    <mergeCell ref="I24:I26"/>
    <mergeCell ref="K24:K26"/>
    <mergeCell ref="M24:M26"/>
    <mergeCell ref="N24:N26"/>
    <mergeCell ref="A21:A23"/>
    <mergeCell ref="B21:B23"/>
    <mergeCell ref="C21:C23"/>
    <mergeCell ref="D21:D23"/>
    <mergeCell ref="G21:G23"/>
    <mergeCell ref="I21:I23"/>
    <mergeCell ref="K21:K23"/>
    <mergeCell ref="M21:M23"/>
    <mergeCell ref="N21:N23"/>
    <mergeCell ref="K15:K17"/>
    <mergeCell ref="M15:M17"/>
    <mergeCell ref="N15:N17"/>
    <mergeCell ref="A18:A20"/>
    <mergeCell ref="B18:B20"/>
    <mergeCell ref="C18:C20"/>
    <mergeCell ref="D18:D20"/>
    <mergeCell ref="G18:G20"/>
    <mergeCell ref="I18:I20"/>
    <mergeCell ref="K18:K20"/>
    <mergeCell ref="A15:A17"/>
    <mergeCell ref="B15:B17"/>
    <mergeCell ref="C15:C17"/>
    <mergeCell ref="D15:D17"/>
    <mergeCell ref="G15:G17"/>
    <mergeCell ref="I15:I17"/>
    <mergeCell ref="M18:M20"/>
    <mergeCell ref="N18:N20"/>
    <mergeCell ref="M12:M14"/>
    <mergeCell ref="N12:N14"/>
    <mergeCell ref="G9:G11"/>
    <mergeCell ref="I9:I11"/>
    <mergeCell ref="K9:K11"/>
    <mergeCell ref="M9:M11"/>
    <mergeCell ref="N9:N11"/>
    <mergeCell ref="A12:A14"/>
    <mergeCell ref="B12:B14"/>
    <mergeCell ref="C12:C14"/>
    <mergeCell ref="D12:D14"/>
    <mergeCell ref="G12:G14"/>
    <mergeCell ref="A1:C3"/>
    <mergeCell ref="D1:L1"/>
    <mergeCell ref="M1:M2"/>
    <mergeCell ref="N1:N2"/>
    <mergeCell ref="D2:L2"/>
    <mergeCell ref="D3:L3"/>
    <mergeCell ref="A6:A8"/>
    <mergeCell ref="B6:B8"/>
    <mergeCell ref="C6:C8"/>
    <mergeCell ref="D6:D8"/>
    <mergeCell ref="G6:G8"/>
    <mergeCell ref="H6:H57"/>
    <mergeCell ref="A9:A11"/>
    <mergeCell ref="B9:B11"/>
    <mergeCell ref="C9:C11"/>
    <mergeCell ref="D9:D11"/>
    <mergeCell ref="I6:I8"/>
    <mergeCell ref="J6:J57"/>
    <mergeCell ref="K6:K8"/>
    <mergeCell ref="L6:L57"/>
    <mergeCell ref="M6:M8"/>
    <mergeCell ref="N6:N8"/>
    <mergeCell ref="I12:I14"/>
    <mergeCell ref="K12:K1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57"/>
  <sheetViews>
    <sheetView workbookViewId="0">
      <selection activeCell="B6" sqref="B6"/>
    </sheetView>
  </sheetViews>
  <sheetFormatPr baseColWidth="10" defaultRowHeight="15" x14ac:dyDescent="0.25"/>
  <cols>
    <col min="1" max="1" width="41" customWidth="1"/>
    <col min="2" max="2" width="16" customWidth="1"/>
    <col min="3" max="3" width="18.28515625" customWidth="1"/>
    <col min="5" max="5" width="26.140625" customWidth="1"/>
  </cols>
  <sheetData>
    <row r="1" spans="1:10" ht="31.5" customHeight="1" x14ac:dyDescent="0.25">
      <c r="A1" s="1014"/>
      <c r="B1" s="1023" t="s">
        <v>707</v>
      </c>
      <c r="C1" s="1024"/>
      <c r="D1" s="1024"/>
      <c r="E1" s="1024"/>
      <c r="F1" s="1024"/>
      <c r="G1" s="1025"/>
      <c r="H1" s="1026" t="s">
        <v>164</v>
      </c>
      <c r="I1" s="1028" t="s">
        <v>189</v>
      </c>
      <c r="J1" s="1030"/>
    </row>
    <row r="2" spans="1:10" ht="25.5" customHeight="1" thickBot="1" x14ac:dyDescent="0.35">
      <c r="A2" s="1017"/>
      <c r="B2" s="1008" t="s">
        <v>166</v>
      </c>
      <c r="C2" s="1009"/>
      <c r="D2" s="1009"/>
      <c r="E2" s="1009"/>
      <c r="F2" s="1009"/>
      <c r="G2" s="1010"/>
      <c r="H2" s="1027"/>
      <c r="I2" s="1029"/>
      <c r="J2" s="1030"/>
    </row>
    <row r="3" spans="1:10" ht="21" thickBot="1" x14ac:dyDescent="0.35">
      <c r="A3" s="1020"/>
      <c r="B3" s="1011" t="s">
        <v>167</v>
      </c>
      <c r="C3" s="1012"/>
      <c r="D3" s="1012"/>
      <c r="E3" s="1012"/>
      <c r="F3" s="1012"/>
      <c r="G3" s="1013"/>
      <c r="H3" s="502" t="s">
        <v>168</v>
      </c>
      <c r="I3" s="503">
        <v>1</v>
      </c>
      <c r="J3" s="504"/>
    </row>
    <row r="4" spans="1:10" ht="17.25" thickBot="1" x14ac:dyDescent="0.35">
      <c r="A4" s="210"/>
      <c r="B4" s="210"/>
      <c r="C4" s="211"/>
      <c r="D4" s="210"/>
      <c r="E4" s="210"/>
      <c r="F4" s="210"/>
      <c r="G4" s="210"/>
      <c r="H4" s="210"/>
      <c r="I4" s="210"/>
      <c r="J4" s="210"/>
    </row>
    <row r="5" spans="1:10" ht="17.25" thickBot="1" x14ac:dyDescent="0.35">
      <c r="A5" s="496" t="s">
        <v>64</v>
      </c>
      <c r="B5" s="212" t="s">
        <v>65</v>
      </c>
      <c r="C5" s="212" t="s">
        <v>66</v>
      </c>
      <c r="D5" s="213"/>
      <c r="E5" s="214" t="s">
        <v>190</v>
      </c>
      <c r="F5" s="1031" t="s">
        <v>77</v>
      </c>
      <c r="G5" s="1032"/>
      <c r="H5" s="1032"/>
      <c r="I5" s="1033"/>
      <c r="J5" s="213"/>
    </row>
    <row r="6" spans="1:10" ht="17.25" thickBot="1" x14ac:dyDescent="0.35">
      <c r="A6" s="215" t="s">
        <v>192</v>
      </c>
      <c r="B6" s="216">
        <f>SUM('PLAN DE ACCION GEST. COMERCIAL'!G6:G56)</f>
        <v>0</v>
      </c>
      <c r="C6" s="217">
        <v>0.33200000000000002</v>
      </c>
      <c r="D6" s="213"/>
      <c r="E6" s="218" t="s">
        <v>193</v>
      </c>
      <c r="F6" s="1034" t="s">
        <v>194</v>
      </c>
      <c r="G6" s="1035"/>
      <c r="H6" s="1035"/>
      <c r="I6" s="1036"/>
      <c r="J6" s="213"/>
    </row>
    <row r="7" spans="1:10" ht="17.25" thickBot="1" x14ac:dyDescent="0.35">
      <c r="A7" s="219" t="s">
        <v>195</v>
      </c>
      <c r="B7" s="220">
        <f>SUM('PLAN DE ACCION GEST. COMERCIAL'!I6:I56)</f>
        <v>0</v>
      </c>
      <c r="C7" s="221">
        <v>0.33200000000000002</v>
      </c>
      <c r="D7" s="213"/>
      <c r="E7" s="1037" t="s">
        <v>196</v>
      </c>
      <c r="F7" s="1040" t="s">
        <v>708</v>
      </c>
      <c r="G7" s="1041"/>
      <c r="H7" s="1041"/>
      <c r="I7" s="1042"/>
      <c r="J7" s="213"/>
    </row>
    <row r="8" spans="1:10" ht="17.25" thickBot="1" x14ac:dyDescent="0.35">
      <c r="A8" s="222" t="s">
        <v>198</v>
      </c>
      <c r="B8" s="223">
        <f>SUM('PLAN DE ACCION GEST. COMERCIAL'!K6:K56)</f>
        <v>0</v>
      </c>
      <c r="C8" s="224">
        <v>0.33600000000000002</v>
      </c>
      <c r="D8" s="213"/>
      <c r="E8" s="1038"/>
      <c r="F8" s="1043"/>
      <c r="G8" s="1044"/>
      <c r="H8" s="1044"/>
      <c r="I8" s="1045"/>
      <c r="J8" s="225"/>
    </row>
    <row r="9" spans="1:10" ht="17.25" thickBot="1" x14ac:dyDescent="0.35">
      <c r="A9" s="214" t="s">
        <v>68</v>
      </c>
      <c r="B9" s="226">
        <f>SUM(B6:B8)</f>
        <v>0</v>
      </c>
      <c r="C9" s="227">
        <v>1</v>
      </c>
      <c r="D9" s="213"/>
      <c r="E9" s="1039"/>
      <c r="F9" s="1046"/>
      <c r="G9" s="1047"/>
      <c r="H9" s="1047"/>
      <c r="I9" s="1048"/>
      <c r="J9" s="225"/>
    </row>
    <row r="10" spans="1:10" ht="16.5" x14ac:dyDescent="0.3">
      <c r="A10" s="210"/>
      <c r="B10" s="210"/>
      <c r="C10" s="228"/>
      <c r="D10" s="210"/>
      <c r="E10" s="210"/>
      <c r="F10" s="210"/>
      <c r="G10" s="210"/>
      <c r="H10" s="210"/>
      <c r="I10" s="210"/>
      <c r="J10" s="210"/>
    </row>
    <row r="11" spans="1:10" ht="16.5" x14ac:dyDescent="0.3">
      <c r="A11" s="210"/>
      <c r="B11" s="210"/>
      <c r="C11" s="211"/>
      <c r="D11" s="210"/>
      <c r="E11" s="210"/>
      <c r="F11" s="210"/>
      <c r="G11" s="210"/>
      <c r="H11" s="210"/>
      <c r="I11" s="210"/>
      <c r="J11" s="210"/>
    </row>
    <row r="12" spans="1:10" ht="16.5" x14ac:dyDescent="0.3">
      <c r="A12" s="210"/>
      <c r="B12" s="210"/>
      <c r="C12" s="211"/>
      <c r="D12" s="210"/>
      <c r="E12" s="210"/>
      <c r="F12" s="210"/>
      <c r="G12" s="210"/>
      <c r="H12" s="210"/>
      <c r="I12" s="210"/>
      <c r="J12" s="210"/>
    </row>
    <row r="13" spans="1:10" ht="16.5" x14ac:dyDescent="0.3">
      <c r="A13" s="210"/>
      <c r="B13" s="210"/>
      <c r="C13" s="211"/>
      <c r="D13" s="210"/>
      <c r="E13" s="210"/>
      <c r="F13" s="210"/>
      <c r="G13" s="210"/>
      <c r="H13" s="210"/>
      <c r="I13" s="210"/>
      <c r="J13" s="210"/>
    </row>
    <row r="14" spans="1:10" ht="16.5" x14ac:dyDescent="0.3">
      <c r="A14" s="210"/>
      <c r="B14" s="210"/>
      <c r="C14" s="211"/>
      <c r="D14" s="210"/>
      <c r="E14" s="210"/>
      <c r="F14" s="210"/>
      <c r="G14" s="210"/>
      <c r="H14" s="210"/>
      <c r="I14" s="210"/>
      <c r="J14" s="210"/>
    </row>
    <row r="15" spans="1:10" ht="16.5" x14ac:dyDescent="0.3">
      <c r="A15" s="210"/>
      <c r="B15" s="210"/>
      <c r="C15" s="211"/>
      <c r="D15" s="210"/>
      <c r="E15" s="210"/>
      <c r="F15" s="210"/>
      <c r="G15" s="210"/>
      <c r="H15" s="210"/>
      <c r="I15" s="210"/>
      <c r="J15" s="210"/>
    </row>
    <row r="16" spans="1:10"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1"/>
      <c r="J25" s="243"/>
    </row>
    <row r="26" spans="1:10" ht="15" customHeight="1" x14ac:dyDescent="0.3">
      <c r="A26" s="1014"/>
      <c r="B26" s="1015"/>
      <c r="C26" s="1015"/>
      <c r="D26" s="1015"/>
      <c r="E26" s="1015"/>
      <c r="F26" s="1015"/>
      <c r="G26" s="1015"/>
      <c r="H26" s="1015"/>
      <c r="I26" s="1016"/>
      <c r="J26" s="244"/>
    </row>
    <row r="27" spans="1:10" ht="15" customHeight="1" x14ac:dyDescent="0.3">
      <c r="A27" s="1017"/>
      <c r="B27" s="1018"/>
      <c r="C27" s="1018"/>
      <c r="D27" s="1018"/>
      <c r="E27" s="1018"/>
      <c r="F27" s="1018"/>
      <c r="G27" s="1018"/>
      <c r="H27" s="1018"/>
      <c r="I27" s="1019"/>
      <c r="J27" s="244"/>
    </row>
    <row r="28" spans="1:10" ht="15" customHeight="1" x14ac:dyDescent="0.3">
      <c r="A28" s="1017"/>
      <c r="B28" s="1018"/>
      <c r="C28" s="1018"/>
      <c r="D28" s="1018"/>
      <c r="E28" s="1018"/>
      <c r="F28" s="1018"/>
      <c r="G28" s="1018"/>
      <c r="H28" s="1018"/>
      <c r="I28" s="1019"/>
      <c r="J28" s="244"/>
    </row>
    <row r="29" spans="1:10" ht="15.75" customHeight="1" thickBot="1" x14ac:dyDescent="0.35">
      <c r="A29" s="1020"/>
      <c r="B29" s="1021"/>
      <c r="C29" s="1021"/>
      <c r="D29" s="1021"/>
      <c r="E29" s="1021"/>
      <c r="F29" s="1021"/>
      <c r="G29" s="1021"/>
      <c r="H29" s="1021"/>
      <c r="I29" s="1022"/>
      <c r="J29" s="244"/>
    </row>
    <row r="30" spans="1:10" ht="27.75" thickBot="1" x14ac:dyDescent="0.3">
      <c r="A30" s="1049" t="s">
        <v>200</v>
      </c>
      <c r="B30" s="1050"/>
      <c r="C30" s="1050"/>
      <c r="D30" s="1050"/>
      <c r="E30" s="1050"/>
      <c r="F30" s="1050"/>
      <c r="G30" s="1050"/>
      <c r="H30" s="1050"/>
      <c r="I30" s="1051"/>
      <c r="J30" s="243"/>
    </row>
    <row r="31" spans="1:10" ht="15" customHeight="1" x14ac:dyDescent="0.3">
      <c r="A31" s="1014"/>
      <c r="B31" s="1015"/>
      <c r="C31" s="1015"/>
      <c r="D31" s="1015"/>
      <c r="E31" s="1015"/>
      <c r="F31" s="1015"/>
      <c r="G31" s="1015"/>
      <c r="H31" s="1015"/>
      <c r="I31" s="1016"/>
      <c r="J31" s="244"/>
    </row>
    <row r="32" spans="1:10" ht="15" customHeight="1" x14ac:dyDescent="0.3">
      <c r="A32" s="1017"/>
      <c r="B32" s="1018"/>
      <c r="C32" s="1018"/>
      <c r="D32" s="1018"/>
      <c r="E32" s="1018"/>
      <c r="F32" s="1018"/>
      <c r="G32" s="1018"/>
      <c r="H32" s="1018"/>
      <c r="I32" s="1019"/>
      <c r="J32" s="244"/>
    </row>
    <row r="33" spans="1:10" ht="15" customHeight="1" x14ac:dyDescent="0.3">
      <c r="A33" s="1017"/>
      <c r="B33" s="1018"/>
      <c r="C33" s="1018"/>
      <c r="D33" s="1018"/>
      <c r="E33" s="1018"/>
      <c r="F33" s="1018"/>
      <c r="G33" s="1018"/>
      <c r="H33" s="1018"/>
      <c r="I33" s="1019"/>
      <c r="J33" s="244"/>
    </row>
    <row r="34" spans="1:10" ht="15" customHeight="1" x14ac:dyDescent="0.3">
      <c r="A34" s="1017"/>
      <c r="B34" s="1018"/>
      <c r="C34" s="1018"/>
      <c r="D34" s="1018"/>
      <c r="E34" s="1018"/>
      <c r="F34" s="1018"/>
      <c r="G34" s="1018"/>
      <c r="H34" s="1018"/>
      <c r="I34" s="1019"/>
      <c r="J34" s="244"/>
    </row>
    <row r="35" spans="1:10" ht="15.75" customHeight="1" thickBot="1" x14ac:dyDescent="0.35">
      <c r="A35" s="1020"/>
      <c r="B35" s="1021"/>
      <c r="C35" s="1021"/>
      <c r="D35" s="1021"/>
      <c r="E35" s="1021"/>
      <c r="F35" s="1021"/>
      <c r="G35" s="1021"/>
      <c r="H35" s="1021"/>
      <c r="I35" s="1022"/>
      <c r="J35" s="244"/>
    </row>
    <row r="36" spans="1:10" ht="27.75" thickBot="1" x14ac:dyDescent="0.3">
      <c r="A36" s="1049" t="s">
        <v>201</v>
      </c>
      <c r="B36" s="1050"/>
      <c r="C36" s="1050"/>
      <c r="D36" s="1050"/>
      <c r="E36" s="1050"/>
      <c r="F36" s="1050"/>
      <c r="G36" s="1050"/>
      <c r="H36" s="1050"/>
      <c r="I36" s="1051"/>
      <c r="J36" s="243"/>
    </row>
    <row r="37" spans="1:10" ht="15" customHeight="1" x14ac:dyDescent="0.3">
      <c r="A37" s="1014"/>
      <c r="B37" s="1015"/>
      <c r="C37" s="1015"/>
      <c r="D37" s="1015"/>
      <c r="E37" s="1015"/>
      <c r="F37" s="1015"/>
      <c r="G37" s="1015"/>
      <c r="H37" s="1015"/>
      <c r="I37" s="1016"/>
      <c r="J37" s="244"/>
    </row>
    <row r="38" spans="1:10" ht="15" customHeight="1" x14ac:dyDescent="0.3">
      <c r="A38" s="1017"/>
      <c r="B38" s="1018"/>
      <c r="C38" s="1018"/>
      <c r="D38" s="1018"/>
      <c r="E38" s="1018"/>
      <c r="F38" s="1018"/>
      <c r="G38" s="1018"/>
      <c r="H38" s="1018"/>
      <c r="I38" s="1019"/>
      <c r="J38" s="244"/>
    </row>
    <row r="39" spans="1:10" ht="15" customHeight="1" x14ac:dyDescent="0.3">
      <c r="A39" s="1017"/>
      <c r="B39" s="1018"/>
      <c r="C39" s="1018"/>
      <c r="D39" s="1018"/>
      <c r="E39" s="1018"/>
      <c r="F39" s="1018"/>
      <c r="G39" s="1018"/>
      <c r="H39" s="1018"/>
      <c r="I39" s="1019"/>
      <c r="J39" s="244"/>
    </row>
    <row r="40" spans="1:10" ht="15.75" customHeight="1" thickBot="1" x14ac:dyDescent="0.35">
      <c r="A40" s="1020"/>
      <c r="B40" s="1021"/>
      <c r="C40" s="1021"/>
      <c r="D40" s="1021"/>
      <c r="E40" s="1021"/>
      <c r="F40" s="1021"/>
      <c r="G40" s="1021"/>
      <c r="H40" s="1021"/>
      <c r="I40" s="1022"/>
      <c r="J40" s="244"/>
    </row>
    <row r="41" spans="1:10" ht="27.75" thickBot="1" x14ac:dyDescent="0.3">
      <c r="A41" s="1049" t="s">
        <v>202</v>
      </c>
      <c r="B41" s="1050"/>
      <c r="C41" s="1050"/>
      <c r="D41" s="1050"/>
      <c r="E41" s="1050"/>
      <c r="F41" s="1050"/>
      <c r="G41" s="1050"/>
      <c r="H41" s="1050"/>
      <c r="I41" s="1051"/>
      <c r="J41" s="243"/>
    </row>
    <row r="42" spans="1:10" ht="15" customHeight="1" x14ac:dyDescent="0.3">
      <c r="A42" s="1014"/>
      <c r="B42" s="1015"/>
      <c r="C42" s="1015"/>
      <c r="D42" s="1015"/>
      <c r="E42" s="1015"/>
      <c r="F42" s="1015"/>
      <c r="G42" s="1015"/>
      <c r="H42" s="1015"/>
      <c r="I42" s="1016"/>
      <c r="J42" s="244"/>
    </row>
    <row r="43" spans="1:10" ht="15" customHeight="1" x14ac:dyDescent="0.3">
      <c r="A43" s="1017"/>
      <c r="B43" s="1018"/>
      <c r="C43" s="1018"/>
      <c r="D43" s="1018"/>
      <c r="E43" s="1018"/>
      <c r="F43" s="1018"/>
      <c r="G43" s="1018"/>
      <c r="H43" s="1018"/>
      <c r="I43" s="1019"/>
      <c r="J43" s="244"/>
    </row>
    <row r="44" spans="1:10" ht="15" customHeight="1" x14ac:dyDescent="0.3">
      <c r="A44" s="1017"/>
      <c r="B44" s="1018"/>
      <c r="C44" s="1018"/>
      <c r="D44" s="1018"/>
      <c r="E44" s="1018"/>
      <c r="F44" s="1018"/>
      <c r="G44" s="1018"/>
      <c r="H44" s="1018"/>
      <c r="I44" s="1019"/>
      <c r="J44" s="244"/>
    </row>
    <row r="45" spans="1:10" ht="15" customHeight="1" x14ac:dyDescent="0.3">
      <c r="A45" s="1017"/>
      <c r="B45" s="1018"/>
      <c r="C45" s="1018"/>
      <c r="D45" s="1018"/>
      <c r="E45" s="1018"/>
      <c r="F45" s="1018"/>
      <c r="G45" s="1018"/>
      <c r="H45" s="1018"/>
      <c r="I45" s="1019"/>
      <c r="J45" s="244"/>
    </row>
    <row r="46" spans="1:10" ht="15.75" customHeight="1" thickBot="1" x14ac:dyDescent="0.35">
      <c r="A46" s="1020"/>
      <c r="B46" s="1021"/>
      <c r="C46" s="1021"/>
      <c r="D46" s="1021"/>
      <c r="E46" s="1021"/>
      <c r="F46" s="1021"/>
      <c r="G46" s="1021"/>
      <c r="H46" s="1021"/>
      <c r="I46" s="1022"/>
      <c r="J46" s="244"/>
    </row>
    <row r="47" spans="1:10" ht="27.75" thickBot="1" x14ac:dyDescent="0.3">
      <c r="A47" s="1049" t="s">
        <v>203</v>
      </c>
      <c r="B47" s="1050"/>
      <c r="C47" s="1050"/>
      <c r="D47" s="1050"/>
      <c r="E47" s="1050"/>
      <c r="F47" s="1050"/>
      <c r="G47" s="1050"/>
      <c r="H47" s="1050"/>
      <c r="I47" s="1051"/>
      <c r="J47" s="243"/>
    </row>
    <row r="48" spans="1:10" ht="15" customHeight="1" x14ac:dyDescent="0.3">
      <c r="A48" s="1014"/>
      <c r="B48" s="1015"/>
      <c r="C48" s="1015"/>
      <c r="D48" s="1015"/>
      <c r="E48" s="1015"/>
      <c r="F48" s="1015"/>
      <c r="G48" s="1015"/>
      <c r="H48" s="1015"/>
      <c r="I48" s="1016"/>
      <c r="J48" s="244"/>
    </row>
    <row r="49" spans="1:10" ht="15" customHeight="1" x14ac:dyDescent="0.3">
      <c r="A49" s="1017"/>
      <c r="B49" s="1018"/>
      <c r="C49" s="1018"/>
      <c r="D49" s="1018"/>
      <c r="E49" s="1018"/>
      <c r="F49" s="1018"/>
      <c r="G49" s="1018"/>
      <c r="H49" s="1018"/>
      <c r="I49" s="1019"/>
      <c r="J49" s="244"/>
    </row>
    <row r="50" spans="1:10" ht="15" customHeight="1" x14ac:dyDescent="0.3">
      <c r="A50" s="1017"/>
      <c r="B50" s="1018"/>
      <c r="C50" s="1018"/>
      <c r="D50" s="1018"/>
      <c r="E50" s="1018"/>
      <c r="F50" s="1018"/>
      <c r="G50" s="1018"/>
      <c r="H50" s="1018"/>
      <c r="I50" s="1019"/>
      <c r="J50" s="244"/>
    </row>
    <row r="51" spans="1:10" ht="15.75" customHeight="1" thickBot="1" x14ac:dyDescent="0.35">
      <c r="A51" s="1020"/>
      <c r="B51" s="1021"/>
      <c r="C51" s="1021"/>
      <c r="D51" s="1021"/>
      <c r="E51" s="1021"/>
      <c r="F51" s="1021"/>
      <c r="G51" s="1021"/>
      <c r="H51" s="1021"/>
      <c r="I51" s="1022"/>
      <c r="J51" s="244"/>
    </row>
    <row r="52" spans="1:10" ht="27.75" thickBot="1" x14ac:dyDescent="0.3">
      <c r="A52" s="1049" t="s">
        <v>204</v>
      </c>
      <c r="B52" s="1050"/>
      <c r="C52" s="1050"/>
      <c r="D52" s="1050"/>
      <c r="E52" s="1050"/>
      <c r="F52" s="1050"/>
      <c r="G52" s="1050"/>
      <c r="H52" s="1050"/>
      <c r="I52" s="1051"/>
      <c r="J52" s="243"/>
    </row>
    <row r="53" spans="1:10" ht="15" customHeight="1" x14ac:dyDescent="0.3">
      <c r="A53" s="1014"/>
      <c r="B53" s="1015"/>
      <c r="C53" s="1015"/>
      <c r="D53" s="1015"/>
      <c r="E53" s="1015"/>
      <c r="F53" s="1015"/>
      <c r="G53" s="1015"/>
      <c r="H53" s="1015"/>
      <c r="I53" s="1016"/>
      <c r="J53" s="244"/>
    </row>
    <row r="54" spans="1:10" ht="15" customHeight="1" x14ac:dyDescent="0.3">
      <c r="A54" s="1017"/>
      <c r="B54" s="1018"/>
      <c r="C54" s="1018"/>
      <c r="D54" s="1018"/>
      <c r="E54" s="1018"/>
      <c r="F54" s="1018"/>
      <c r="G54" s="1018"/>
      <c r="H54" s="1018"/>
      <c r="I54" s="1019"/>
      <c r="J54" s="244"/>
    </row>
    <row r="55" spans="1:10" ht="15" customHeight="1" x14ac:dyDescent="0.3">
      <c r="A55" s="1017"/>
      <c r="B55" s="1018"/>
      <c r="C55" s="1018"/>
      <c r="D55" s="1018"/>
      <c r="E55" s="1018"/>
      <c r="F55" s="1018"/>
      <c r="G55" s="1018"/>
      <c r="H55" s="1018"/>
      <c r="I55" s="1019"/>
      <c r="J55" s="244"/>
    </row>
    <row r="56" spans="1:10" ht="15" customHeight="1" x14ac:dyDescent="0.3">
      <c r="A56" s="1017"/>
      <c r="B56" s="1018"/>
      <c r="C56" s="1018"/>
      <c r="D56" s="1018"/>
      <c r="E56" s="1018"/>
      <c r="F56" s="1018"/>
      <c r="G56" s="1018"/>
      <c r="H56" s="1018"/>
      <c r="I56" s="1019"/>
      <c r="J56" s="244"/>
    </row>
    <row r="57" spans="1:10" ht="15.75" customHeight="1" thickBot="1" x14ac:dyDescent="0.35">
      <c r="A57" s="1020"/>
      <c r="B57" s="1021"/>
      <c r="C57" s="1021"/>
      <c r="D57" s="1021"/>
      <c r="E57" s="1021"/>
      <c r="F57" s="1021"/>
      <c r="G57" s="1021"/>
      <c r="H57" s="1021"/>
      <c r="I57" s="1022"/>
      <c r="J57" s="244"/>
    </row>
  </sheetData>
  <mergeCells count="23">
    <mergeCell ref="A47:I47"/>
    <mergeCell ref="A48:I51"/>
    <mergeCell ref="A52:I52"/>
    <mergeCell ref="A53:I57"/>
    <mergeCell ref="A30:I30"/>
    <mergeCell ref="A31:I35"/>
    <mergeCell ref="A36:I36"/>
    <mergeCell ref="A37:I40"/>
    <mergeCell ref="A41:I41"/>
    <mergeCell ref="A42:I46"/>
    <mergeCell ref="J1:J2"/>
    <mergeCell ref="B2:G2"/>
    <mergeCell ref="B3:G3"/>
    <mergeCell ref="A26:I29"/>
    <mergeCell ref="A1:A3"/>
    <mergeCell ref="B1:G1"/>
    <mergeCell ref="H1:H2"/>
    <mergeCell ref="I1:I2"/>
    <mergeCell ref="F5:I5"/>
    <mergeCell ref="F6:I6"/>
    <mergeCell ref="E7:E9"/>
    <mergeCell ref="F7:I9"/>
    <mergeCell ref="A25:I25"/>
  </mergeCells>
  <conditionalFormatting sqref="D6:F6 F5 E7:F7">
    <cfRule type="containsText" dxfId="23" priority="1" operator="containsText" text="CUMPLIMIENTO">
      <formula>NOT(ISERROR(SEARCH("CUMPLIMIENTO",D5)))</formula>
    </cfRule>
    <cfRule type="containsText" dxfId="22" priority="2" operator="containsText" text="OBSERVACION">
      <formula>NOT(ISERROR(SEARCH("OBSERVACION",D5)))</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zoomScale="85" zoomScaleNormal="85" workbookViewId="0">
      <selection activeCell="N9" sqref="N9"/>
    </sheetView>
  </sheetViews>
  <sheetFormatPr baseColWidth="10" defaultRowHeight="15" x14ac:dyDescent="0.25"/>
  <cols>
    <col min="1" max="1" width="6.7109375" customWidth="1"/>
    <col min="2" max="2" width="27.5703125" style="15" customWidth="1"/>
    <col min="3" max="3" width="22.7109375" style="15" customWidth="1"/>
    <col min="4" max="4" width="11.42578125" style="187"/>
    <col min="5" max="5" width="13" style="188" bestFit="1" customWidth="1"/>
    <col min="6" max="6" width="11.42578125" style="1"/>
    <col min="7" max="7" width="11.42578125" style="189"/>
    <col min="8" max="8" width="11.42578125" style="12"/>
    <col min="9" max="9" width="11.42578125" style="187"/>
    <col min="10" max="10" width="11.42578125" style="12"/>
    <col min="11" max="11" width="11.42578125" style="190"/>
    <col min="12" max="12" width="11.42578125" style="12"/>
    <col min="13" max="13" width="21.85546875" customWidth="1"/>
  </cols>
  <sheetData>
    <row r="1" spans="1:13" ht="25.5" x14ac:dyDescent="0.25">
      <c r="A1" s="973"/>
      <c r="B1" s="975"/>
      <c r="C1" s="982" t="s">
        <v>498</v>
      </c>
      <c r="D1" s="983"/>
      <c r="E1" s="983"/>
      <c r="F1" s="983"/>
      <c r="G1" s="983"/>
      <c r="H1" s="983"/>
      <c r="I1" s="983"/>
      <c r="J1" s="983"/>
      <c r="K1" s="983"/>
      <c r="L1" s="988" t="s">
        <v>164</v>
      </c>
      <c r="M1" s="968" t="s">
        <v>165</v>
      </c>
    </row>
    <row r="2" spans="1:13" ht="34.5" customHeight="1" thickBot="1" x14ac:dyDescent="0.4">
      <c r="A2" s="976"/>
      <c r="B2" s="978"/>
      <c r="C2" s="970" t="s">
        <v>166</v>
      </c>
      <c r="D2" s="970"/>
      <c r="E2" s="970"/>
      <c r="F2" s="970"/>
      <c r="G2" s="970"/>
      <c r="H2" s="970"/>
      <c r="I2" s="970"/>
      <c r="J2" s="970"/>
      <c r="K2" s="970"/>
      <c r="L2" s="989"/>
      <c r="M2" s="969"/>
    </row>
    <row r="3" spans="1:13" ht="33.75" customHeight="1" thickBot="1" x14ac:dyDescent="0.4">
      <c r="A3" s="979"/>
      <c r="B3" s="981"/>
      <c r="C3" s="971" t="s">
        <v>279</v>
      </c>
      <c r="D3" s="971"/>
      <c r="E3" s="971"/>
      <c r="F3" s="971"/>
      <c r="G3" s="971"/>
      <c r="H3" s="971"/>
      <c r="I3" s="971"/>
      <c r="J3" s="971"/>
      <c r="K3" s="971"/>
      <c r="L3" s="470" t="s">
        <v>168</v>
      </c>
      <c r="M3" s="471">
        <v>1</v>
      </c>
    </row>
    <row r="4" spans="1:13" ht="16.5" thickBot="1" x14ac:dyDescent="0.3">
      <c r="A4" s="143"/>
      <c r="B4" s="144"/>
      <c r="C4" s="144"/>
      <c r="D4" s="145"/>
      <c r="E4" s="146"/>
      <c r="F4" s="147"/>
      <c r="G4" s="148"/>
      <c r="H4" s="149"/>
      <c r="I4" s="145"/>
      <c r="J4" s="149"/>
      <c r="K4" s="150"/>
      <c r="L4" s="149"/>
      <c r="M4" s="143"/>
    </row>
    <row r="5" spans="1:13" ht="48" thickBot="1" x14ac:dyDescent="0.3">
      <c r="A5" s="151" t="s">
        <v>169</v>
      </c>
      <c r="B5" s="152" t="s">
        <v>6</v>
      </c>
      <c r="C5" s="153" t="s">
        <v>141</v>
      </c>
      <c r="D5" s="154" t="s">
        <v>170</v>
      </c>
      <c r="E5" s="155" t="s">
        <v>171</v>
      </c>
      <c r="F5" s="156" t="s">
        <v>57</v>
      </c>
      <c r="G5" s="157" t="s">
        <v>9</v>
      </c>
      <c r="H5" s="158" t="s">
        <v>172</v>
      </c>
      <c r="I5" s="159" t="s">
        <v>173</v>
      </c>
      <c r="J5" s="160" t="s">
        <v>59</v>
      </c>
      <c r="K5" s="153" t="s">
        <v>174</v>
      </c>
      <c r="L5" s="158" t="s">
        <v>142</v>
      </c>
      <c r="M5" s="230" t="s">
        <v>175</v>
      </c>
    </row>
    <row r="6" spans="1:13" ht="27.75" customHeight="1" x14ac:dyDescent="0.25">
      <c r="A6" s="1053">
        <v>1</v>
      </c>
      <c r="B6" s="1058" t="s">
        <v>499</v>
      </c>
      <c r="C6" s="1239" t="s">
        <v>500</v>
      </c>
      <c r="D6" s="161" t="s">
        <v>178</v>
      </c>
      <c r="E6" s="162">
        <v>8.3000000000000004E-2</v>
      </c>
      <c r="F6" s="1241">
        <v>0</v>
      </c>
      <c r="G6" s="993">
        <v>40298</v>
      </c>
      <c r="H6" s="1004">
        <v>0</v>
      </c>
      <c r="I6" s="993">
        <v>44073</v>
      </c>
      <c r="J6" s="946">
        <v>0</v>
      </c>
      <c r="K6" s="1006">
        <v>44185</v>
      </c>
      <c r="L6" s="1080">
        <f>SUM(F6,H6,J6)</f>
        <v>0</v>
      </c>
      <c r="M6" s="1083"/>
    </row>
    <row r="7" spans="1:13" ht="28.5" customHeight="1" x14ac:dyDescent="0.25">
      <c r="A7" s="1053"/>
      <c r="B7" s="1058"/>
      <c r="C7" s="1239"/>
      <c r="D7" s="163" t="s">
        <v>179</v>
      </c>
      <c r="E7" s="164">
        <v>8.3000000000000004E-2</v>
      </c>
      <c r="F7" s="1241"/>
      <c r="G7" s="993"/>
      <c r="H7" s="1004"/>
      <c r="I7" s="993"/>
      <c r="J7" s="946"/>
      <c r="K7" s="1006"/>
      <c r="L7" s="1075"/>
      <c r="M7" s="1083"/>
    </row>
    <row r="8" spans="1:13" ht="24" customHeight="1" x14ac:dyDescent="0.25">
      <c r="A8" s="1053"/>
      <c r="B8" s="1059"/>
      <c r="C8" s="1240"/>
      <c r="D8" s="163" t="s">
        <v>180</v>
      </c>
      <c r="E8" s="165">
        <v>8.4000000000000005E-2</v>
      </c>
      <c r="F8" s="1242"/>
      <c r="G8" s="993"/>
      <c r="H8" s="1005"/>
      <c r="I8" s="993"/>
      <c r="J8" s="947"/>
      <c r="K8" s="1006"/>
      <c r="L8" s="1075"/>
      <c r="M8" s="1083"/>
    </row>
    <row r="9" spans="1:13" ht="35.25" customHeight="1" x14ac:dyDescent="0.25">
      <c r="A9" s="1063">
        <v>2</v>
      </c>
      <c r="B9" s="1065" t="s">
        <v>501</v>
      </c>
      <c r="C9" s="1238" t="s">
        <v>502</v>
      </c>
      <c r="D9" s="163" t="s">
        <v>178</v>
      </c>
      <c r="E9" s="162">
        <v>8.3000000000000004E-2</v>
      </c>
      <c r="F9" s="1247">
        <v>0</v>
      </c>
      <c r="G9" s="993"/>
      <c r="H9" s="1003">
        <v>0</v>
      </c>
      <c r="I9" s="993"/>
      <c r="J9" s="945">
        <v>0</v>
      </c>
      <c r="K9" s="1006"/>
      <c r="L9" s="1074">
        <f>SUM(F9,H9,J9,)</f>
        <v>0</v>
      </c>
      <c r="M9" s="1077"/>
    </row>
    <row r="10" spans="1:13" ht="38.25" customHeight="1" x14ac:dyDescent="0.25">
      <c r="A10" s="1053"/>
      <c r="B10" s="1058"/>
      <c r="C10" s="1239"/>
      <c r="D10" s="163" t="s">
        <v>179</v>
      </c>
      <c r="E10" s="164">
        <v>8.3000000000000004E-2</v>
      </c>
      <c r="F10" s="1241"/>
      <c r="G10" s="993"/>
      <c r="H10" s="1004"/>
      <c r="I10" s="993"/>
      <c r="J10" s="946"/>
      <c r="K10" s="1006"/>
      <c r="L10" s="1075"/>
      <c r="M10" s="1078"/>
    </row>
    <row r="11" spans="1:13" ht="37.5" customHeight="1" x14ac:dyDescent="0.25">
      <c r="A11" s="1064"/>
      <c r="B11" s="1059"/>
      <c r="C11" s="1240"/>
      <c r="D11" s="166" t="s">
        <v>180</v>
      </c>
      <c r="E11" s="165">
        <v>8.4000000000000005E-2</v>
      </c>
      <c r="F11" s="1242"/>
      <c r="G11" s="993"/>
      <c r="H11" s="1005"/>
      <c r="I11" s="993"/>
      <c r="J11" s="947"/>
      <c r="K11" s="1006"/>
      <c r="L11" s="1082"/>
      <c r="M11" s="1081"/>
    </row>
    <row r="12" spans="1:13" ht="37.5" customHeight="1" x14ac:dyDescent="0.25">
      <c r="A12" s="1063">
        <v>3</v>
      </c>
      <c r="B12" s="1065" t="s">
        <v>503</v>
      </c>
      <c r="C12" s="1238" t="s">
        <v>504</v>
      </c>
      <c r="D12" s="166" t="s">
        <v>178</v>
      </c>
      <c r="E12" s="162">
        <v>8.3000000000000004E-2</v>
      </c>
      <c r="F12" s="1247">
        <v>0</v>
      </c>
      <c r="G12" s="993"/>
      <c r="H12" s="1003">
        <v>0</v>
      </c>
      <c r="I12" s="993"/>
      <c r="J12" s="945">
        <v>0</v>
      </c>
      <c r="K12" s="1006"/>
      <c r="L12" s="1074">
        <f>SUM(F12,H12,J12)</f>
        <v>0</v>
      </c>
      <c r="M12" s="1077"/>
    </row>
    <row r="13" spans="1:13" ht="37.5" customHeight="1" x14ac:dyDescent="0.25">
      <c r="A13" s="1053"/>
      <c r="B13" s="1058"/>
      <c r="C13" s="1239"/>
      <c r="D13" s="166" t="s">
        <v>179</v>
      </c>
      <c r="E13" s="164">
        <v>8.3000000000000004E-2</v>
      </c>
      <c r="F13" s="1241"/>
      <c r="G13" s="993"/>
      <c r="H13" s="1004"/>
      <c r="I13" s="993"/>
      <c r="J13" s="946"/>
      <c r="K13" s="1006"/>
      <c r="L13" s="1075"/>
      <c r="M13" s="1078"/>
    </row>
    <row r="14" spans="1:13" ht="43.5" customHeight="1" thickBot="1" x14ac:dyDescent="0.3">
      <c r="A14" s="1053"/>
      <c r="B14" s="1059"/>
      <c r="C14" s="1240"/>
      <c r="D14" s="166" t="s">
        <v>180</v>
      </c>
      <c r="E14" s="165">
        <v>8.4000000000000005E-2</v>
      </c>
      <c r="F14" s="1242"/>
      <c r="G14" s="993"/>
      <c r="H14" s="1005"/>
      <c r="I14" s="993"/>
      <c r="J14" s="947"/>
      <c r="K14" s="1006"/>
      <c r="L14" s="1082"/>
      <c r="M14" s="1081"/>
    </row>
    <row r="15" spans="1:13" ht="43.5" customHeight="1" x14ac:dyDescent="0.25">
      <c r="A15" s="1052">
        <v>4</v>
      </c>
      <c r="B15" s="1065" t="s">
        <v>505</v>
      </c>
      <c r="C15" s="1238" t="s">
        <v>506</v>
      </c>
      <c r="D15" s="166" t="s">
        <v>178</v>
      </c>
      <c r="E15" s="162">
        <v>8.3000000000000004E-2</v>
      </c>
      <c r="F15" s="1249">
        <v>0</v>
      </c>
      <c r="G15" s="993"/>
      <c r="H15" s="1001">
        <v>0</v>
      </c>
      <c r="I15" s="993"/>
      <c r="J15" s="995">
        <v>0</v>
      </c>
      <c r="K15" s="1006"/>
      <c r="L15" s="1306">
        <f>SUM(F15,H15,J15)</f>
        <v>0</v>
      </c>
      <c r="M15" s="1083"/>
    </row>
    <row r="16" spans="1:13" ht="43.5" customHeight="1" x14ac:dyDescent="0.25">
      <c r="A16" s="1053"/>
      <c r="B16" s="1058"/>
      <c r="C16" s="1239"/>
      <c r="D16" s="166" t="s">
        <v>179</v>
      </c>
      <c r="E16" s="164">
        <v>8.3000000000000004E-2</v>
      </c>
      <c r="F16" s="1250"/>
      <c r="G16" s="993"/>
      <c r="H16" s="1002"/>
      <c r="I16" s="993"/>
      <c r="J16" s="996"/>
      <c r="K16" s="1006"/>
      <c r="L16" s="1306"/>
      <c r="M16" s="1083"/>
    </row>
    <row r="17" spans="1:13" ht="47.25" customHeight="1" thickBot="1" x14ac:dyDescent="0.3">
      <c r="A17" s="1067"/>
      <c r="B17" s="1058"/>
      <c r="C17" s="1239"/>
      <c r="D17" s="167" t="s">
        <v>180</v>
      </c>
      <c r="E17" s="168">
        <v>8.4000000000000005E-2</v>
      </c>
      <c r="F17" s="1250"/>
      <c r="G17" s="993"/>
      <c r="H17" s="1002"/>
      <c r="I17" s="993"/>
      <c r="J17" s="996"/>
      <c r="K17" s="1006"/>
      <c r="L17" s="1307"/>
      <c r="M17" s="1248"/>
    </row>
    <row r="18" spans="1:13" ht="26.25" customHeight="1" thickBot="1" x14ac:dyDescent="0.3">
      <c r="B18" s="1316" t="s">
        <v>187</v>
      </c>
      <c r="C18" s="1317"/>
      <c r="D18" s="962"/>
      <c r="E18" s="169">
        <f>SUM(E6:E17)</f>
        <v>0.99999999999999978</v>
      </c>
      <c r="F18" s="170">
        <f>SUM(F6:F17)</f>
        <v>0</v>
      </c>
      <c r="G18" s="994"/>
      <c r="H18" s="171">
        <f>SUM(H6:H17,F18)</f>
        <v>0</v>
      </c>
      <c r="I18" s="994"/>
      <c r="J18" s="172">
        <f>SUM(J6:J17,H18)</f>
        <v>0</v>
      </c>
      <c r="K18" s="994"/>
      <c r="L18" s="173"/>
      <c r="M18" s="174"/>
    </row>
    <row r="19" spans="1:13" ht="92.25" customHeight="1" x14ac:dyDescent="0.25">
      <c r="B19" s="175"/>
      <c r="C19" s="175"/>
      <c r="D19" s="176"/>
      <c r="E19" s="177"/>
      <c r="F19" s="178"/>
      <c r="G19" s="179"/>
      <c r="H19" s="180"/>
      <c r="I19" s="176"/>
      <c r="J19" s="180"/>
      <c r="K19" s="181"/>
      <c r="L19" s="182"/>
      <c r="M19" s="183"/>
    </row>
    <row r="20" spans="1:13" ht="44.25" customHeight="1" x14ac:dyDescent="0.25">
      <c r="B20" s="175"/>
      <c r="C20" s="175"/>
      <c r="D20" s="176"/>
      <c r="E20" s="177"/>
      <c r="F20" s="178"/>
      <c r="G20" s="179"/>
      <c r="H20" s="180"/>
      <c r="I20" s="176"/>
      <c r="J20" s="180"/>
      <c r="K20" s="181"/>
      <c r="L20" s="182"/>
      <c r="M20" s="183"/>
    </row>
    <row r="21" spans="1:13" ht="47.25" customHeight="1" x14ac:dyDescent="0.25">
      <c r="B21" s="175"/>
      <c r="C21" s="175"/>
      <c r="D21" s="176"/>
      <c r="E21" s="177"/>
      <c r="F21" s="178"/>
      <c r="G21" s="179"/>
      <c r="H21" s="180"/>
      <c r="I21" s="176"/>
      <c r="J21" s="180"/>
      <c r="K21" s="181"/>
      <c r="L21" s="182"/>
      <c r="M21" s="183"/>
    </row>
    <row r="22" spans="1:13" ht="82.5" customHeight="1" x14ac:dyDescent="0.25">
      <c r="B22" s="175"/>
      <c r="C22" s="175"/>
      <c r="D22" s="176"/>
      <c r="E22" s="177"/>
      <c r="F22" s="178"/>
      <c r="G22" s="179"/>
      <c r="H22" s="180"/>
      <c r="I22" s="176"/>
      <c r="J22" s="180"/>
      <c r="K22" s="181"/>
      <c r="L22" s="182"/>
      <c r="M22" s="183"/>
    </row>
    <row r="23" spans="1:13" ht="113.25" customHeight="1" x14ac:dyDescent="0.25">
      <c r="B23" s="175"/>
      <c r="C23" s="175"/>
      <c r="D23" s="176"/>
      <c r="E23" s="177"/>
      <c r="F23" s="178"/>
      <c r="G23" s="179"/>
      <c r="H23" s="180"/>
      <c r="I23" s="176"/>
      <c r="J23" s="180"/>
      <c r="K23" s="181"/>
      <c r="L23" s="182"/>
      <c r="M23" s="183"/>
    </row>
    <row r="24" spans="1:13" ht="82.5" customHeight="1" x14ac:dyDescent="0.25">
      <c r="B24" s="175"/>
      <c r="C24" s="175"/>
      <c r="D24" s="176"/>
      <c r="E24" s="177"/>
      <c r="F24" s="184"/>
      <c r="G24" s="179"/>
      <c r="H24" s="185"/>
      <c r="I24" s="176"/>
      <c r="J24" s="185"/>
      <c r="K24" s="181"/>
      <c r="L24" s="182"/>
      <c r="M24" s="9"/>
    </row>
    <row r="25" spans="1:13" ht="147.75" customHeight="1" x14ac:dyDescent="0.25">
      <c r="B25" s="175"/>
      <c r="C25" s="175"/>
      <c r="D25" s="176"/>
      <c r="E25" s="177"/>
      <c r="F25" s="178"/>
      <c r="G25" s="179"/>
      <c r="H25" s="180"/>
      <c r="I25" s="176"/>
      <c r="J25" s="180"/>
      <c r="K25" s="181"/>
      <c r="L25" s="182"/>
      <c r="M25" s="183"/>
    </row>
    <row r="26" spans="1:13" ht="87.75" customHeight="1" x14ac:dyDescent="0.25">
      <c r="B26" s="175"/>
      <c r="C26" s="175"/>
      <c r="D26" s="176"/>
      <c r="E26" s="177"/>
      <c r="F26" s="178"/>
      <c r="G26" s="179"/>
      <c r="H26" s="180"/>
      <c r="I26" s="176"/>
      <c r="J26" s="180"/>
      <c r="K26" s="181"/>
      <c r="L26" s="182"/>
      <c r="M26" s="183"/>
    </row>
    <row r="27" spans="1:13" ht="96.75" customHeight="1" x14ac:dyDescent="0.25">
      <c r="B27" s="175"/>
      <c r="C27" s="175"/>
      <c r="D27" s="176"/>
      <c r="E27" s="177"/>
      <c r="F27" s="178"/>
      <c r="G27" s="179"/>
      <c r="H27" s="180"/>
      <c r="I27" s="176"/>
      <c r="J27" s="180"/>
      <c r="K27" s="181"/>
      <c r="L27" s="182"/>
      <c r="M27" s="183"/>
    </row>
    <row r="28" spans="1:13" ht="45" customHeight="1" x14ac:dyDescent="0.25">
      <c r="B28" s="175"/>
      <c r="C28" s="175"/>
      <c r="D28" s="176"/>
      <c r="E28" s="177"/>
      <c r="F28" s="178"/>
      <c r="G28" s="179"/>
      <c r="H28" s="180"/>
      <c r="I28" s="176"/>
      <c r="J28" s="180"/>
      <c r="K28" s="181"/>
      <c r="L28" s="182"/>
      <c r="M28" s="183"/>
    </row>
    <row r="29" spans="1:13" ht="60.75" customHeight="1" x14ac:dyDescent="0.25">
      <c r="B29" s="175"/>
      <c r="C29" s="175"/>
      <c r="D29" s="176"/>
      <c r="E29" s="177"/>
      <c r="F29" s="178"/>
      <c r="G29" s="179"/>
      <c r="H29" s="180"/>
      <c r="I29" s="176"/>
      <c r="J29" s="180"/>
      <c r="K29" s="181"/>
      <c r="L29" s="182"/>
      <c r="M29" s="183"/>
    </row>
    <row r="30" spans="1:13" ht="63" customHeight="1" x14ac:dyDescent="0.25">
      <c r="B30" s="175"/>
      <c r="C30" s="175"/>
      <c r="D30" s="176"/>
      <c r="E30" s="177"/>
      <c r="F30" s="178"/>
      <c r="G30" s="179"/>
      <c r="H30" s="180"/>
      <c r="I30" s="176"/>
      <c r="J30" s="180"/>
      <c r="K30" s="181"/>
      <c r="L30" s="182"/>
      <c r="M30" s="183"/>
    </row>
    <row r="31" spans="1:13" ht="73.5" customHeight="1" x14ac:dyDescent="0.25">
      <c r="B31" s="175"/>
      <c r="C31" s="175"/>
      <c r="D31" s="176"/>
      <c r="E31" s="177"/>
      <c r="F31" s="184"/>
      <c r="G31" s="179"/>
      <c r="H31" s="185"/>
      <c r="I31" s="176"/>
      <c r="J31" s="185"/>
      <c r="K31" s="181"/>
      <c r="L31" s="182"/>
      <c r="M31" s="9"/>
    </row>
    <row r="32" spans="1:13" ht="90.75" customHeight="1" x14ac:dyDescent="0.25">
      <c r="B32" s="175"/>
      <c r="C32" s="175"/>
      <c r="D32" s="176"/>
      <c r="E32" s="177"/>
      <c r="F32" s="178"/>
      <c r="G32" s="179"/>
      <c r="H32" s="180"/>
      <c r="I32" s="176"/>
      <c r="J32" s="180"/>
      <c r="K32" s="181"/>
      <c r="L32" s="182"/>
      <c r="M32" s="183"/>
    </row>
    <row r="33" spans="2:13" ht="89.25" customHeight="1" x14ac:dyDescent="0.25">
      <c r="B33" s="175"/>
      <c r="C33" s="175"/>
      <c r="D33" s="176"/>
      <c r="E33" s="177"/>
      <c r="F33" s="178"/>
      <c r="G33" s="179"/>
      <c r="H33" s="180"/>
      <c r="I33" s="176"/>
      <c r="J33" s="180"/>
      <c r="K33" s="181"/>
      <c r="L33" s="182"/>
      <c r="M33" s="183"/>
    </row>
    <row r="34" spans="2:13" ht="87.75" customHeight="1" x14ac:dyDescent="0.25">
      <c r="B34" s="175"/>
      <c r="C34" s="175"/>
      <c r="D34" s="176"/>
      <c r="E34" s="186"/>
      <c r="F34" s="184"/>
      <c r="G34" s="179"/>
      <c r="H34" s="185"/>
      <c r="I34" s="176"/>
      <c r="J34" s="185"/>
      <c r="K34" s="181"/>
      <c r="L34" s="182"/>
      <c r="M34" s="9"/>
    </row>
    <row r="35" spans="2:13" ht="67.5" customHeight="1" x14ac:dyDescent="0.25">
      <c r="B35" s="175"/>
      <c r="C35" s="175"/>
      <c r="D35" s="176"/>
      <c r="E35" s="186"/>
      <c r="F35" s="184"/>
      <c r="G35" s="179"/>
      <c r="H35" s="185"/>
      <c r="I35" s="176"/>
      <c r="J35" s="185"/>
      <c r="K35" s="181"/>
      <c r="L35" s="182"/>
      <c r="M35" s="9"/>
    </row>
    <row r="36" spans="2:13" ht="99.75" customHeight="1" x14ac:dyDescent="0.25">
      <c r="B36" s="175"/>
      <c r="C36" s="175"/>
      <c r="D36" s="176"/>
      <c r="E36" s="186"/>
      <c r="F36" s="184"/>
      <c r="G36" s="179"/>
      <c r="H36" s="185"/>
      <c r="I36" s="176"/>
      <c r="J36" s="185"/>
      <c r="K36" s="181"/>
      <c r="L36" s="182"/>
      <c r="M36" s="9"/>
    </row>
    <row r="37" spans="2:13" ht="77.25" customHeight="1" x14ac:dyDescent="0.25">
      <c r="B37" s="175"/>
      <c r="C37" s="175"/>
      <c r="D37" s="176"/>
      <c r="E37" s="177"/>
      <c r="F37" s="184"/>
      <c r="G37" s="179"/>
      <c r="H37" s="185"/>
      <c r="I37" s="176"/>
      <c r="J37" s="185"/>
      <c r="K37" s="181"/>
      <c r="L37" s="182"/>
      <c r="M37" s="9"/>
    </row>
  </sheetData>
  <mergeCells count="42">
    <mergeCell ref="M12:M14"/>
    <mergeCell ref="A15:A17"/>
    <mergeCell ref="B15:B17"/>
    <mergeCell ref="C15:C17"/>
    <mergeCell ref="F15:F17"/>
    <mergeCell ref="H15:H17"/>
    <mergeCell ref="J15:J17"/>
    <mergeCell ref="L15:L17"/>
    <mergeCell ref="M15:M17"/>
    <mergeCell ref="J9:J11"/>
    <mergeCell ref="L9:L11"/>
    <mergeCell ref="M9:M11"/>
    <mergeCell ref="A12:A14"/>
    <mergeCell ref="B12:B14"/>
    <mergeCell ref="C12:C14"/>
    <mergeCell ref="F12:F14"/>
    <mergeCell ref="H12:H14"/>
    <mergeCell ref="J12:J14"/>
    <mergeCell ref="L12:L14"/>
    <mergeCell ref="I6:I18"/>
    <mergeCell ref="J6:J8"/>
    <mergeCell ref="K6:K18"/>
    <mergeCell ref="L6:L8"/>
    <mergeCell ref="M6:M8"/>
    <mergeCell ref="A9:A11"/>
    <mergeCell ref="B9:B11"/>
    <mergeCell ref="C9:C11"/>
    <mergeCell ref="F9:F11"/>
    <mergeCell ref="H9:H11"/>
    <mergeCell ref="A6:A8"/>
    <mergeCell ref="B6:B8"/>
    <mergeCell ref="C6:C8"/>
    <mergeCell ref="F6:F8"/>
    <mergeCell ref="G6:G18"/>
    <mergeCell ref="H6:H8"/>
    <mergeCell ref="B18:D18"/>
    <mergeCell ref="A1:B3"/>
    <mergeCell ref="C1:K1"/>
    <mergeCell ref="L1:L2"/>
    <mergeCell ref="M1:M2"/>
    <mergeCell ref="C2:K2"/>
    <mergeCell ref="C3:K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zoomScale="85" zoomScaleNormal="85" workbookViewId="0">
      <selection activeCell="B7" sqref="B7"/>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507</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473" t="s">
        <v>168</v>
      </c>
      <c r="I3" s="474">
        <v>1</v>
      </c>
      <c r="J3" s="475"/>
      <c r="K3" s="472"/>
    </row>
    <row r="4" spans="1:11" ht="17.25" thickBot="1" x14ac:dyDescent="0.35">
      <c r="A4" s="210"/>
      <c r="B4" s="210"/>
      <c r="C4" s="211"/>
      <c r="D4" s="210"/>
      <c r="E4" s="210"/>
      <c r="F4" s="210"/>
      <c r="G4" s="210"/>
      <c r="H4" s="210"/>
      <c r="I4" s="210"/>
      <c r="J4" s="210"/>
    </row>
    <row r="5" spans="1:11" ht="17.25" thickBot="1" x14ac:dyDescent="0.35">
      <c r="A5" s="469" t="s">
        <v>64</v>
      </c>
      <c r="B5" s="212" t="s">
        <v>65</v>
      </c>
      <c r="C5" s="212" t="s">
        <v>66</v>
      </c>
      <c r="D5" s="213"/>
      <c r="E5" s="214" t="s">
        <v>190</v>
      </c>
      <c r="F5" s="1031" t="s">
        <v>508</v>
      </c>
      <c r="G5" s="1032"/>
      <c r="H5" s="1032"/>
      <c r="I5" s="1033"/>
      <c r="J5" s="213"/>
    </row>
    <row r="6" spans="1:11" ht="17.25" thickBot="1" x14ac:dyDescent="0.35">
      <c r="A6" s="215" t="s">
        <v>192</v>
      </c>
      <c r="B6" s="216">
        <f>SUM('PLAN GES. ATENCION AL CIUDADANO'!F6:F17)</f>
        <v>0</v>
      </c>
      <c r="C6" s="217">
        <v>0.33200000000000002</v>
      </c>
      <c r="D6" s="213"/>
      <c r="E6" s="218" t="s">
        <v>193</v>
      </c>
      <c r="F6" s="1034" t="s">
        <v>194</v>
      </c>
      <c r="G6" s="1035"/>
      <c r="H6" s="1035"/>
      <c r="I6" s="1036"/>
      <c r="J6" s="213"/>
    </row>
    <row r="7" spans="1:11" ht="17.25" thickBot="1" x14ac:dyDescent="0.35">
      <c r="A7" s="219" t="s">
        <v>195</v>
      </c>
      <c r="B7" s="220">
        <f>SUM('PLAN GES. ATENCION AL CIUDADANO'!H6:H17)</f>
        <v>0</v>
      </c>
      <c r="C7" s="221">
        <v>0.33200000000000002</v>
      </c>
      <c r="D7" s="213"/>
      <c r="E7" s="1037" t="s">
        <v>196</v>
      </c>
      <c r="F7" s="1040" t="s">
        <v>509</v>
      </c>
      <c r="G7" s="1041"/>
      <c r="H7" s="1041"/>
      <c r="I7" s="1042"/>
      <c r="J7" s="213"/>
    </row>
    <row r="8" spans="1:11" ht="17.25" thickBot="1" x14ac:dyDescent="0.35">
      <c r="A8" s="222" t="s">
        <v>198</v>
      </c>
      <c r="B8" s="223">
        <f>SUM('PLAN GES. ATENCION AL CIUDADANO'!J6:J17)</f>
        <v>0</v>
      </c>
      <c r="C8" s="224">
        <v>0.33600000000000002</v>
      </c>
      <c r="D8" s="213"/>
      <c r="E8" s="1038"/>
      <c r="F8" s="1043"/>
      <c r="G8" s="1044"/>
      <c r="H8" s="1044"/>
      <c r="I8" s="1045"/>
      <c r="J8" s="225"/>
    </row>
    <row r="9" spans="1:11" ht="17.25" thickBot="1" x14ac:dyDescent="0.35">
      <c r="A9" s="214" t="s">
        <v>68</v>
      </c>
      <c r="B9" s="226">
        <f>SUM(B6:B8)</f>
        <v>0</v>
      </c>
      <c r="C9" s="227">
        <f>SUM(C6:C8)</f>
        <v>1</v>
      </c>
      <c r="D9" s="213"/>
      <c r="E9" s="1039"/>
      <c r="F9" s="1046"/>
      <c r="G9" s="1047"/>
      <c r="H9" s="1047"/>
      <c r="I9" s="1048"/>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21" priority="1" operator="containsText" text="CUMPLIMIENTO">
      <formula>NOT(ISERROR(SEARCH("CUMPLIMIENTO",D5)))</formula>
    </cfRule>
    <cfRule type="containsText" dxfId="20" priority="2" operator="containsText" text="OBSERVACION">
      <formula>NOT(ISERROR(SEARCH("OBSERVACION",D5)))</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8"/>
  <sheetViews>
    <sheetView zoomScale="85" zoomScaleNormal="85" workbookViewId="0">
      <selection activeCell="B9" sqref="B9"/>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510</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473" t="s">
        <v>168</v>
      </c>
      <c r="I3" s="474">
        <v>1</v>
      </c>
      <c r="J3" s="475"/>
      <c r="K3" s="472"/>
    </row>
    <row r="4" spans="1:11" ht="17.25" thickBot="1" x14ac:dyDescent="0.35">
      <c r="A4" s="210"/>
      <c r="B4" s="210"/>
      <c r="C4" s="211"/>
      <c r="D4" s="210"/>
      <c r="E4" s="210"/>
      <c r="F4" s="210"/>
      <c r="G4" s="210"/>
      <c r="H4" s="210"/>
      <c r="I4" s="210"/>
      <c r="J4" s="210"/>
    </row>
    <row r="5" spans="1:11" ht="17.25" thickBot="1" x14ac:dyDescent="0.35">
      <c r="A5" s="469" t="s">
        <v>64</v>
      </c>
      <c r="B5" s="212" t="s">
        <v>65</v>
      </c>
      <c r="C5" s="212" t="s">
        <v>66</v>
      </c>
      <c r="D5" s="213"/>
      <c r="E5" s="214" t="s">
        <v>190</v>
      </c>
      <c r="F5" s="1031" t="s">
        <v>511</v>
      </c>
      <c r="G5" s="1032"/>
      <c r="H5" s="1032"/>
      <c r="I5" s="1033"/>
      <c r="J5" s="213"/>
    </row>
    <row r="6" spans="1:11" ht="17.25" thickBot="1" x14ac:dyDescent="0.35">
      <c r="A6" s="215" t="s">
        <v>192</v>
      </c>
      <c r="B6" s="216">
        <v>0</v>
      </c>
      <c r="C6" s="217">
        <v>0</v>
      </c>
      <c r="D6" s="213"/>
      <c r="E6" s="218" t="s">
        <v>193</v>
      </c>
      <c r="F6" s="1034" t="s">
        <v>194</v>
      </c>
      <c r="G6" s="1035"/>
      <c r="H6" s="1035"/>
      <c r="I6" s="1036"/>
      <c r="J6" s="213"/>
    </row>
    <row r="7" spans="1:11" ht="17.25" thickBot="1" x14ac:dyDescent="0.35">
      <c r="A7" s="219" t="s">
        <v>195</v>
      </c>
      <c r="B7" s="220">
        <v>0</v>
      </c>
      <c r="C7" s="221">
        <v>1</v>
      </c>
      <c r="D7" s="213"/>
      <c r="E7" s="1037" t="s">
        <v>196</v>
      </c>
      <c r="F7" s="1158" t="s">
        <v>516</v>
      </c>
      <c r="G7" s="1228"/>
      <c r="H7" s="1228"/>
      <c r="I7" s="1229"/>
      <c r="J7" s="213"/>
    </row>
    <row r="8" spans="1:11" ht="17.25" thickBot="1" x14ac:dyDescent="0.35">
      <c r="A8" s="222" t="s">
        <v>198</v>
      </c>
      <c r="B8" s="223">
        <v>0</v>
      </c>
      <c r="C8" s="224">
        <v>0</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7.25" thickBot="1" x14ac:dyDescent="0.35">
      <c r="A10" s="492"/>
      <c r="B10" s="493"/>
      <c r="C10" s="494"/>
      <c r="D10" s="213"/>
      <c r="E10" s="492"/>
      <c r="F10" s="476"/>
      <c r="G10" s="476"/>
      <c r="H10" s="476"/>
      <c r="I10" s="476"/>
      <c r="J10" s="225"/>
    </row>
    <row r="11" spans="1:11" ht="31.5" customHeight="1" thickBot="1" x14ac:dyDescent="0.35">
      <c r="A11" s="495" t="s">
        <v>512</v>
      </c>
      <c r="B11" s="1366" t="s">
        <v>514</v>
      </c>
      <c r="C11" s="1367"/>
      <c r="D11" s="1368"/>
      <c r="E11" s="495" t="s">
        <v>513</v>
      </c>
      <c r="F11" s="1282" t="s">
        <v>515</v>
      </c>
      <c r="G11" s="1283"/>
      <c r="H11" s="1283"/>
      <c r="I11" s="1284"/>
      <c r="J11" s="225"/>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6.5" x14ac:dyDescent="0.3">
      <c r="A24" s="210"/>
      <c r="B24" s="210"/>
      <c r="C24" s="211"/>
      <c r="D24" s="210"/>
      <c r="E24" s="210"/>
      <c r="F24" s="210"/>
      <c r="G24" s="210"/>
      <c r="H24" s="210"/>
      <c r="I24" s="210"/>
      <c r="J24" s="210"/>
    </row>
    <row r="25" spans="1:10" ht="17.25" thickBot="1" x14ac:dyDescent="0.35">
      <c r="A25" s="210"/>
      <c r="B25" s="210"/>
      <c r="C25" s="211"/>
      <c r="D25" s="210"/>
      <c r="E25" s="210"/>
      <c r="F25" s="210"/>
      <c r="G25" s="210"/>
      <c r="H25" s="210"/>
      <c r="I25" s="210"/>
      <c r="J25" s="210"/>
    </row>
    <row r="26" spans="1:10" ht="27.75" thickBot="1" x14ac:dyDescent="0.3">
      <c r="A26" s="1049" t="s">
        <v>199</v>
      </c>
      <c r="B26" s="1050"/>
      <c r="C26" s="1050"/>
      <c r="D26" s="1050"/>
      <c r="E26" s="1050"/>
      <c r="F26" s="1050"/>
      <c r="G26" s="1050"/>
      <c r="H26" s="1050"/>
      <c r="I26" s="1050"/>
      <c r="J26" s="1051"/>
    </row>
    <row r="27" spans="1:10" x14ac:dyDescent="0.25">
      <c r="A27" s="1014"/>
      <c r="B27" s="1015"/>
      <c r="C27" s="1015"/>
      <c r="D27" s="1015"/>
      <c r="E27" s="1015"/>
      <c r="F27" s="1015"/>
      <c r="G27" s="1015"/>
      <c r="H27" s="1015"/>
      <c r="I27" s="1015"/>
      <c r="J27" s="1016"/>
    </row>
    <row r="28" spans="1:10" x14ac:dyDescent="0.25">
      <c r="A28" s="1017"/>
      <c r="B28" s="1018"/>
      <c r="C28" s="1018"/>
      <c r="D28" s="1018"/>
      <c r="E28" s="1018"/>
      <c r="F28" s="1018"/>
      <c r="G28" s="1018"/>
      <c r="H28" s="1018"/>
      <c r="I28" s="1018"/>
      <c r="J28" s="1019"/>
    </row>
    <row r="29" spans="1:10" x14ac:dyDescent="0.25">
      <c r="A29" s="1017"/>
      <c r="B29" s="1018"/>
      <c r="C29" s="1018"/>
      <c r="D29" s="1018"/>
      <c r="E29" s="1018"/>
      <c r="F29" s="1018"/>
      <c r="G29" s="1018"/>
      <c r="H29" s="1018"/>
      <c r="I29" s="1018"/>
      <c r="J29" s="1019"/>
    </row>
    <row r="30" spans="1:10" ht="15.75" thickBot="1" x14ac:dyDescent="0.3">
      <c r="A30" s="1020"/>
      <c r="B30" s="1021"/>
      <c r="C30" s="1021"/>
      <c r="D30" s="1021"/>
      <c r="E30" s="1021"/>
      <c r="F30" s="1021"/>
      <c r="G30" s="1021"/>
      <c r="H30" s="1021"/>
      <c r="I30" s="1021"/>
      <c r="J30" s="1022"/>
    </row>
    <row r="31" spans="1:10" ht="27.75" thickBot="1" x14ac:dyDescent="0.3">
      <c r="A31" s="1049" t="s">
        <v>200</v>
      </c>
      <c r="B31" s="1050"/>
      <c r="C31" s="1050"/>
      <c r="D31" s="1050"/>
      <c r="E31" s="1050"/>
      <c r="F31" s="1050"/>
      <c r="G31" s="1050"/>
      <c r="H31" s="1050"/>
      <c r="I31" s="1050"/>
      <c r="J31" s="1051"/>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x14ac:dyDescent="0.25">
      <c r="A35" s="1017"/>
      <c r="B35" s="1018"/>
      <c r="C35" s="1018"/>
      <c r="D35" s="1018"/>
      <c r="E35" s="1018"/>
      <c r="F35" s="1018"/>
      <c r="G35" s="1018"/>
      <c r="H35" s="1018"/>
      <c r="I35" s="1018"/>
      <c r="J35" s="1019"/>
    </row>
    <row r="36" spans="1:10" ht="15.75" thickBot="1" x14ac:dyDescent="0.3">
      <c r="A36" s="1020"/>
      <c r="B36" s="1021"/>
      <c r="C36" s="1021"/>
      <c r="D36" s="1021"/>
      <c r="E36" s="1021"/>
      <c r="F36" s="1021"/>
      <c r="G36" s="1021"/>
      <c r="H36" s="1021"/>
      <c r="I36" s="1021"/>
      <c r="J36" s="1022"/>
    </row>
    <row r="37" spans="1:10" ht="27.75" thickBot="1" x14ac:dyDescent="0.3">
      <c r="A37" s="1049" t="s">
        <v>201</v>
      </c>
      <c r="B37" s="1050"/>
      <c r="C37" s="1050"/>
      <c r="D37" s="1050"/>
      <c r="E37" s="1050"/>
      <c r="F37" s="1050"/>
      <c r="G37" s="1050"/>
      <c r="H37" s="1050"/>
      <c r="I37" s="1050"/>
      <c r="J37" s="1051"/>
    </row>
    <row r="38" spans="1:10" x14ac:dyDescent="0.25">
      <c r="A38" s="1014"/>
      <c r="B38" s="1015"/>
      <c r="C38" s="1015"/>
      <c r="D38" s="1015"/>
      <c r="E38" s="1015"/>
      <c r="F38" s="1015"/>
      <c r="G38" s="1015"/>
      <c r="H38" s="1015"/>
      <c r="I38" s="1015"/>
      <c r="J38" s="1016"/>
    </row>
    <row r="39" spans="1:10" x14ac:dyDescent="0.25">
      <c r="A39" s="1017"/>
      <c r="B39" s="1018"/>
      <c r="C39" s="1018"/>
      <c r="D39" s="1018"/>
      <c r="E39" s="1018"/>
      <c r="F39" s="1018"/>
      <c r="G39" s="1018"/>
      <c r="H39" s="1018"/>
      <c r="I39" s="1018"/>
      <c r="J39" s="1019"/>
    </row>
    <row r="40" spans="1:10" x14ac:dyDescent="0.25">
      <c r="A40" s="1017"/>
      <c r="B40" s="1018"/>
      <c r="C40" s="1018"/>
      <c r="D40" s="1018"/>
      <c r="E40" s="1018"/>
      <c r="F40" s="1018"/>
      <c r="G40" s="1018"/>
      <c r="H40" s="1018"/>
      <c r="I40" s="1018"/>
      <c r="J40" s="1019"/>
    </row>
    <row r="41" spans="1:10" ht="15.75" thickBot="1" x14ac:dyDescent="0.3">
      <c r="A41" s="1020"/>
      <c r="B41" s="1021"/>
      <c r="C41" s="1021"/>
      <c r="D41" s="1021"/>
      <c r="E41" s="1021"/>
      <c r="F41" s="1021"/>
      <c r="G41" s="1021"/>
      <c r="H41" s="1021"/>
      <c r="I41" s="1021"/>
      <c r="J41" s="1022"/>
    </row>
    <row r="42" spans="1:10" ht="27.75" thickBot="1" x14ac:dyDescent="0.3">
      <c r="A42" s="1049" t="s">
        <v>202</v>
      </c>
      <c r="B42" s="1050"/>
      <c r="C42" s="1050"/>
      <c r="D42" s="1050"/>
      <c r="E42" s="1050"/>
      <c r="F42" s="1050"/>
      <c r="G42" s="1050"/>
      <c r="H42" s="1050"/>
      <c r="I42" s="1050"/>
      <c r="J42" s="1051"/>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x14ac:dyDescent="0.25">
      <c r="A46" s="1017"/>
      <c r="B46" s="1018"/>
      <c r="C46" s="1018"/>
      <c r="D46" s="1018"/>
      <c r="E46" s="1018"/>
      <c r="F46" s="1018"/>
      <c r="G46" s="1018"/>
      <c r="H46" s="1018"/>
      <c r="I46" s="1018"/>
      <c r="J46" s="1019"/>
    </row>
    <row r="47" spans="1:10" ht="15.75" thickBot="1" x14ac:dyDescent="0.3">
      <c r="A47" s="1020"/>
      <c r="B47" s="1021"/>
      <c r="C47" s="1021"/>
      <c r="D47" s="1021"/>
      <c r="E47" s="1021"/>
      <c r="F47" s="1021"/>
      <c r="G47" s="1021"/>
      <c r="H47" s="1021"/>
      <c r="I47" s="1021"/>
      <c r="J47" s="1022"/>
    </row>
    <row r="48" spans="1:10" ht="27.75" thickBot="1" x14ac:dyDescent="0.3">
      <c r="A48" s="1049" t="s">
        <v>203</v>
      </c>
      <c r="B48" s="1050"/>
      <c r="C48" s="1050"/>
      <c r="D48" s="1050"/>
      <c r="E48" s="1050"/>
      <c r="F48" s="1050"/>
      <c r="G48" s="1050"/>
      <c r="H48" s="1050"/>
      <c r="I48" s="1050"/>
      <c r="J48" s="1051"/>
    </row>
    <row r="49" spans="1:10" x14ac:dyDescent="0.25">
      <c r="A49" s="1014"/>
      <c r="B49" s="1015"/>
      <c r="C49" s="1015"/>
      <c r="D49" s="1015"/>
      <c r="E49" s="1015"/>
      <c r="F49" s="1015"/>
      <c r="G49" s="1015"/>
      <c r="H49" s="1015"/>
      <c r="I49" s="1015"/>
      <c r="J49" s="1016"/>
    </row>
    <row r="50" spans="1:10" x14ac:dyDescent="0.25">
      <c r="A50" s="1017"/>
      <c r="B50" s="1018"/>
      <c r="C50" s="1018"/>
      <c r="D50" s="1018"/>
      <c r="E50" s="1018"/>
      <c r="F50" s="1018"/>
      <c r="G50" s="1018"/>
      <c r="H50" s="1018"/>
      <c r="I50" s="1018"/>
      <c r="J50" s="1019"/>
    </row>
    <row r="51" spans="1:10" x14ac:dyDescent="0.25">
      <c r="A51" s="1017"/>
      <c r="B51" s="1018"/>
      <c r="C51" s="1018"/>
      <c r="D51" s="1018"/>
      <c r="E51" s="1018"/>
      <c r="F51" s="1018"/>
      <c r="G51" s="1018"/>
      <c r="H51" s="1018"/>
      <c r="I51" s="1018"/>
      <c r="J51" s="1019"/>
    </row>
    <row r="52" spans="1:10" ht="15.75" thickBot="1" x14ac:dyDescent="0.3">
      <c r="A52" s="1020"/>
      <c r="B52" s="1021"/>
      <c r="C52" s="1021"/>
      <c r="D52" s="1021"/>
      <c r="E52" s="1021"/>
      <c r="F52" s="1021"/>
      <c r="G52" s="1021"/>
      <c r="H52" s="1021"/>
      <c r="I52" s="1021"/>
      <c r="J52" s="1022"/>
    </row>
    <row r="53" spans="1:10" ht="27.75" thickBot="1" x14ac:dyDescent="0.3">
      <c r="A53" s="1049" t="s">
        <v>204</v>
      </c>
      <c r="B53" s="1050"/>
      <c r="C53" s="1050"/>
      <c r="D53" s="1050"/>
      <c r="E53" s="1050"/>
      <c r="F53" s="1050"/>
      <c r="G53" s="1050"/>
      <c r="H53" s="1050"/>
      <c r="I53" s="1050"/>
      <c r="J53" s="1051"/>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x14ac:dyDescent="0.25">
      <c r="A57" s="1017"/>
      <c r="B57" s="1018"/>
      <c r="C57" s="1018"/>
      <c r="D57" s="1018"/>
      <c r="E57" s="1018"/>
      <c r="F57" s="1018"/>
      <c r="G57" s="1018"/>
      <c r="H57" s="1018"/>
      <c r="I57" s="1018"/>
      <c r="J57" s="1019"/>
    </row>
    <row r="58" spans="1:10" ht="15.75" thickBot="1" x14ac:dyDescent="0.3">
      <c r="A58" s="1020"/>
      <c r="B58" s="1021"/>
      <c r="C58" s="1021"/>
      <c r="D58" s="1021"/>
      <c r="E58" s="1021"/>
      <c r="F58" s="1021"/>
      <c r="G58" s="1021"/>
      <c r="H58" s="1021"/>
      <c r="I58" s="1021"/>
      <c r="J58" s="1022"/>
    </row>
  </sheetData>
  <mergeCells count="26">
    <mergeCell ref="A48:J48"/>
    <mergeCell ref="A49:J52"/>
    <mergeCell ref="A53:J53"/>
    <mergeCell ref="A54:J58"/>
    <mergeCell ref="B11:D11"/>
    <mergeCell ref="F11:I11"/>
    <mergeCell ref="A31:J31"/>
    <mergeCell ref="A32:J36"/>
    <mergeCell ref="A37:J37"/>
    <mergeCell ref="A38:J41"/>
    <mergeCell ref="A42:J42"/>
    <mergeCell ref="A43:J47"/>
    <mergeCell ref="A27:J30"/>
    <mergeCell ref="F5:I5"/>
    <mergeCell ref="F6:I6"/>
    <mergeCell ref="E7:E9"/>
    <mergeCell ref="F7:I9"/>
    <mergeCell ref="A26:J26"/>
    <mergeCell ref="K1:K2"/>
    <mergeCell ref="B2:G2"/>
    <mergeCell ref="B3:G3"/>
    <mergeCell ref="A1:A3"/>
    <mergeCell ref="B1:G1"/>
    <mergeCell ref="H1:H2"/>
    <mergeCell ref="I1:I2"/>
    <mergeCell ref="J1:J2"/>
  </mergeCells>
  <conditionalFormatting sqref="D6:F6 F5 E7:F7">
    <cfRule type="containsText" dxfId="19" priority="1" operator="containsText" text="CUMPLIMIENTO">
      <formula>NOT(ISERROR(SEARCH("CUMPLIMIENTO",D5)))</formula>
    </cfRule>
    <cfRule type="containsText" dxfId="18" priority="2" operator="containsText" text="OBSERVACION">
      <formula>NOT(ISERROR(SEARCH("OBSERVACION",D5)))</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8"/>
  <sheetViews>
    <sheetView workbookViewId="0">
      <selection activeCell="D9" sqref="D9"/>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510</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473" t="s">
        <v>168</v>
      </c>
      <c r="I3" s="474">
        <v>1</v>
      </c>
      <c r="J3" s="475"/>
      <c r="K3" s="472"/>
    </row>
    <row r="4" spans="1:11" ht="17.25" thickBot="1" x14ac:dyDescent="0.35">
      <c r="A4" s="210"/>
      <c r="B4" s="210"/>
      <c r="C4" s="211"/>
      <c r="D4" s="210"/>
      <c r="E4" s="210"/>
      <c r="F4" s="210"/>
      <c r="G4" s="210"/>
      <c r="H4" s="210"/>
      <c r="I4" s="210"/>
      <c r="J4" s="210"/>
    </row>
    <row r="5" spans="1:11" ht="17.25" thickBot="1" x14ac:dyDescent="0.35">
      <c r="A5" s="469" t="s">
        <v>64</v>
      </c>
      <c r="B5" s="212" t="s">
        <v>65</v>
      </c>
      <c r="C5" s="212" t="s">
        <v>66</v>
      </c>
      <c r="E5" s="214" t="s">
        <v>190</v>
      </c>
      <c r="F5" s="1031" t="s">
        <v>511</v>
      </c>
      <c r="G5" s="1032"/>
      <c r="H5" s="1032"/>
      <c r="I5" s="1033"/>
      <c r="J5" s="213"/>
    </row>
    <row r="6" spans="1:11" ht="17.25" thickBot="1" x14ac:dyDescent="0.35">
      <c r="A6" s="215" t="s">
        <v>192</v>
      </c>
      <c r="B6" s="216">
        <v>0</v>
      </c>
      <c r="C6" s="217">
        <v>0</v>
      </c>
      <c r="D6" s="213"/>
      <c r="E6" s="218" t="s">
        <v>193</v>
      </c>
      <c r="F6" s="1034" t="s">
        <v>194</v>
      </c>
      <c r="G6" s="1035"/>
      <c r="H6" s="1035"/>
      <c r="I6" s="1036"/>
      <c r="J6" s="213"/>
    </row>
    <row r="7" spans="1:11" ht="17.25" thickBot="1" x14ac:dyDescent="0.35">
      <c r="A7" s="219" t="s">
        <v>195</v>
      </c>
      <c r="B7" s="220">
        <v>0</v>
      </c>
      <c r="C7" s="221">
        <v>0.5</v>
      </c>
      <c r="D7" s="213"/>
      <c r="E7" s="1037" t="s">
        <v>196</v>
      </c>
      <c r="F7" s="1158" t="s">
        <v>519</v>
      </c>
      <c r="G7" s="1228"/>
      <c r="H7" s="1228"/>
      <c r="I7" s="1229"/>
      <c r="J7" s="213"/>
    </row>
    <row r="8" spans="1:11" ht="17.25" thickBot="1" x14ac:dyDescent="0.35">
      <c r="A8" s="222" t="s">
        <v>198</v>
      </c>
      <c r="B8" s="223">
        <v>0</v>
      </c>
      <c r="C8" s="224">
        <v>0.5</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7.25" thickBot="1" x14ac:dyDescent="0.35">
      <c r="A10" s="492"/>
      <c r="B10" s="493"/>
      <c r="C10" s="494"/>
      <c r="D10" s="213"/>
      <c r="E10" s="492"/>
      <c r="F10" s="476"/>
      <c r="G10" s="476"/>
      <c r="H10" s="476"/>
      <c r="I10" s="476"/>
      <c r="J10" s="225"/>
    </row>
    <row r="11" spans="1:11" ht="54.75" customHeight="1" thickBot="1" x14ac:dyDescent="0.35">
      <c r="A11" s="495" t="s">
        <v>512</v>
      </c>
      <c r="B11" s="1369" t="s">
        <v>517</v>
      </c>
      <c r="C11" s="1370"/>
      <c r="D11" s="1371"/>
      <c r="E11" s="495" t="s">
        <v>513</v>
      </c>
      <c r="F11" s="1282" t="s">
        <v>518</v>
      </c>
      <c r="G11" s="1283"/>
      <c r="H11" s="1283"/>
      <c r="I11" s="1284"/>
      <c r="J11" s="225"/>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6.5" x14ac:dyDescent="0.3">
      <c r="A24" s="210"/>
      <c r="B24" s="210"/>
      <c r="C24" s="211"/>
      <c r="D24" s="210"/>
      <c r="E24" s="210"/>
      <c r="F24" s="210"/>
      <c r="G24" s="210"/>
      <c r="H24" s="210"/>
      <c r="I24" s="210"/>
      <c r="J24" s="210"/>
    </row>
    <row r="25" spans="1:10" ht="17.25" thickBot="1" x14ac:dyDescent="0.35">
      <c r="A25" s="210"/>
      <c r="B25" s="210"/>
      <c r="C25" s="211"/>
      <c r="D25" s="210"/>
      <c r="E25" s="210"/>
      <c r="F25" s="210"/>
      <c r="G25" s="210"/>
      <c r="H25" s="210"/>
      <c r="I25" s="210"/>
      <c r="J25" s="210"/>
    </row>
    <row r="26" spans="1:10" ht="27.75" thickBot="1" x14ac:dyDescent="0.3">
      <c r="A26" s="1049" t="s">
        <v>199</v>
      </c>
      <c r="B26" s="1050"/>
      <c r="C26" s="1050"/>
      <c r="D26" s="1050"/>
      <c r="E26" s="1050"/>
      <c r="F26" s="1050"/>
      <c r="G26" s="1050"/>
      <c r="H26" s="1050"/>
      <c r="I26" s="1050"/>
      <c r="J26" s="1051"/>
    </row>
    <row r="27" spans="1:10" x14ac:dyDescent="0.25">
      <c r="A27" s="1014"/>
      <c r="B27" s="1015"/>
      <c r="C27" s="1015"/>
      <c r="D27" s="1015"/>
      <c r="E27" s="1015"/>
      <c r="F27" s="1015"/>
      <c r="G27" s="1015"/>
      <c r="H27" s="1015"/>
      <c r="I27" s="1015"/>
      <c r="J27" s="1016"/>
    </row>
    <row r="28" spans="1:10" x14ac:dyDescent="0.25">
      <c r="A28" s="1017"/>
      <c r="B28" s="1018"/>
      <c r="C28" s="1018"/>
      <c r="D28" s="1018"/>
      <c r="E28" s="1018"/>
      <c r="F28" s="1018"/>
      <c r="G28" s="1018"/>
      <c r="H28" s="1018"/>
      <c r="I28" s="1018"/>
      <c r="J28" s="1019"/>
    </row>
    <row r="29" spans="1:10" x14ac:dyDescent="0.25">
      <c r="A29" s="1017"/>
      <c r="B29" s="1018"/>
      <c r="C29" s="1018"/>
      <c r="D29" s="1018"/>
      <c r="E29" s="1018"/>
      <c r="F29" s="1018"/>
      <c r="G29" s="1018"/>
      <c r="H29" s="1018"/>
      <c r="I29" s="1018"/>
      <c r="J29" s="1019"/>
    </row>
    <row r="30" spans="1:10" ht="15.75" thickBot="1" x14ac:dyDescent="0.3">
      <c r="A30" s="1020"/>
      <c r="B30" s="1021"/>
      <c r="C30" s="1021"/>
      <c r="D30" s="1021"/>
      <c r="E30" s="1021"/>
      <c r="F30" s="1021"/>
      <c r="G30" s="1021"/>
      <c r="H30" s="1021"/>
      <c r="I30" s="1021"/>
      <c r="J30" s="1022"/>
    </row>
    <row r="31" spans="1:10" ht="27.75" thickBot="1" x14ac:dyDescent="0.3">
      <c r="A31" s="1049" t="s">
        <v>200</v>
      </c>
      <c r="B31" s="1050"/>
      <c r="C31" s="1050"/>
      <c r="D31" s="1050"/>
      <c r="E31" s="1050"/>
      <c r="F31" s="1050"/>
      <c r="G31" s="1050"/>
      <c r="H31" s="1050"/>
      <c r="I31" s="1050"/>
      <c r="J31" s="1051"/>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x14ac:dyDescent="0.25">
      <c r="A35" s="1017"/>
      <c r="B35" s="1018"/>
      <c r="C35" s="1018"/>
      <c r="D35" s="1018"/>
      <c r="E35" s="1018"/>
      <c r="F35" s="1018"/>
      <c r="G35" s="1018"/>
      <c r="H35" s="1018"/>
      <c r="I35" s="1018"/>
      <c r="J35" s="1019"/>
    </row>
    <row r="36" spans="1:10" ht="15.75" thickBot="1" x14ac:dyDescent="0.3">
      <c r="A36" s="1020"/>
      <c r="B36" s="1021"/>
      <c r="C36" s="1021"/>
      <c r="D36" s="1021"/>
      <c r="E36" s="1021"/>
      <c r="F36" s="1021"/>
      <c r="G36" s="1021"/>
      <c r="H36" s="1021"/>
      <c r="I36" s="1021"/>
      <c r="J36" s="1022"/>
    </row>
    <row r="37" spans="1:10" ht="27.75" thickBot="1" x14ac:dyDescent="0.3">
      <c r="A37" s="1049" t="s">
        <v>201</v>
      </c>
      <c r="B37" s="1050"/>
      <c r="C37" s="1050"/>
      <c r="D37" s="1050"/>
      <c r="E37" s="1050"/>
      <c r="F37" s="1050"/>
      <c r="G37" s="1050"/>
      <c r="H37" s="1050"/>
      <c r="I37" s="1050"/>
      <c r="J37" s="1051"/>
    </row>
    <row r="38" spans="1:10" x14ac:dyDescent="0.25">
      <c r="A38" s="1014"/>
      <c r="B38" s="1015"/>
      <c r="C38" s="1015"/>
      <c r="D38" s="1015"/>
      <c r="E38" s="1015"/>
      <c r="F38" s="1015"/>
      <c r="G38" s="1015"/>
      <c r="H38" s="1015"/>
      <c r="I38" s="1015"/>
      <c r="J38" s="1016"/>
    </row>
    <row r="39" spans="1:10" x14ac:dyDescent="0.25">
      <c r="A39" s="1017"/>
      <c r="B39" s="1018"/>
      <c r="C39" s="1018"/>
      <c r="D39" s="1018"/>
      <c r="E39" s="1018"/>
      <c r="F39" s="1018"/>
      <c r="G39" s="1018"/>
      <c r="H39" s="1018"/>
      <c r="I39" s="1018"/>
      <c r="J39" s="1019"/>
    </row>
    <row r="40" spans="1:10" x14ac:dyDescent="0.25">
      <c r="A40" s="1017"/>
      <c r="B40" s="1018"/>
      <c r="C40" s="1018"/>
      <c r="D40" s="1018"/>
      <c r="E40" s="1018"/>
      <c r="F40" s="1018"/>
      <c r="G40" s="1018"/>
      <c r="H40" s="1018"/>
      <c r="I40" s="1018"/>
      <c r="J40" s="1019"/>
    </row>
    <row r="41" spans="1:10" ht="15.75" thickBot="1" x14ac:dyDescent="0.3">
      <c r="A41" s="1020"/>
      <c r="B41" s="1021"/>
      <c r="C41" s="1021"/>
      <c r="D41" s="1021"/>
      <c r="E41" s="1021"/>
      <c r="F41" s="1021"/>
      <c r="G41" s="1021"/>
      <c r="H41" s="1021"/>
      <c r="I41" s="1021"/>
      <c r="J41" s="1022"/>
    </row>
    <row r="42" spans="1:10" ht="27.75" thickBot="1" x14ac:dyDescent="0.3">
      <c r="A42" s="1049" t="s">
        <v>202</v>
      </c>
      <c r="B42" s="1050"/>
      <c r="C42" s="1050"/>
      <c r="D42" s="1050"/>
      <c r="E42" s="1050"/>
      <c r="F42" s="1050"/>
      <c r="G42" s="1050"/>
      <c r="H42" s="1050"/>
      <c r="I42" s="1050"/>
      <c r="J42" s="1051"/>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x14ac:dyDescent="0.25">
      <c r="A46" s="1017"/>
      <c r="B46" s="1018"/>
      <c r="C46" s="1018"/>
      <c r="D46" s="1018"/>
      <c r="E46" s="1018"/>
      <c r="F46" s="1018"/>
      <c r="G46" s="1018"/>
      <c r="H46" s="1018"/>
      <c r="I46" s="1018"/>
      <c r="J46" s="1019"/>
    </row>
    <row r="47" spans="1:10" ht="15.75" thickBot="1" x14ac:dyDescent="0.3">
      <c r="A47" s="1020"/>
      <c r="B47" s="1021"/>
      <c r="C47" s="1021"/>
      <c r="D47" s="1021"/>
      <c r="E47" s="1021"/>
      <c r="F47" s="1021"/>
      <c r="G47" s="1021"/>
      <c r="H47" s="1021"/>
      <c r="I47" s="1021"/>
      <c r="J47" s="1022"/>
    </row>
    <row r="48" spans="1:10" ht="27.75" thickBot="1" x14ac:dyDescent="0.3">
      <c r="A48" s="1049" t="s">
        <v>203</v>
      </c>
      <c r="B48" s="1050"/>
      <c r="C48" s="1050"/>
      <c r="D48" s="1050"/>
      <c r="E48" s="1050"/>
      <c r="F48" s="1050"/>
      <c r="G48" s="1050"/>
      <c r="H48" s="1050"/>
      <c r="I48" s="1050"/>
      <c r="J48" s="1051"/>
    </row>
    <row r="49" spans="1:10" x14ac:dyDescent="0.25">
      <c r="A49" s="1014"/>
      <c r="B49" s="1015"/>
      <c r="C49" s="1015"/>
      <c r="D49" s="1015"/>
      <c r="E49" s="1015"/>
      <c r="F49" s="1015"/>
      <c r="G49" s="1015"/>
      <c r="H49" s="1015"/>
      <c r="I49" s="1015"/>
      <c r="J49" s="1016"/>
    </row>
    <row r="50" spans="1:10" x14ac:dyDescent="0.25">
      <c r="A50" s="1017"/>
      <c r="B50" s="1018"/>
      <c r="C50" s="1018"/>
      <c r="D50" s="1018"/>
      <c r="E50" s="1018"/>
      <c r="F50" s="1018"/>
      <c r="G50" s="1018"/>
      <c r="H50" s="1018"/>
      <c r="I50" s="1018"/>
      <c r="J50" s="1019"/>
    </row>
    <row r="51" spans="1:10" x14ac:dyDescent="0.25">
      <c r="A51" s="1017"/>
      <c r="B51" s="1018"/>
      <c r="C51" s="1018"/>
      <c r="D51" s="1018"/>
      <c r="E51" s="1018"/>
      <c r="F51" s="1018"/>
      <c r="G51" s="1018"/>
      <c r="H51" s="1018"/>
      <c r="I51" s="1018"/>
      <c r="J51" s="1019"/>
    </row>
    <row r="52" spans="1:10" ht="15.75" thickBot="1" x14ac:dyDescent="0.3">
      <c r="A52" s="1020"/>
      <c r="B52" s="1021"/>
      <c r="C52" s="1021"/>
      <c r="D52" s="1021"/>
      <c r="E52" s="1021"/>
      <c r="F52" s="1021"/>
      <c r="G52" s="1021"/>
      <c r="H52" s="1021"/>
      <c r="I52" s="1021"/>
      <c r="J52" s="1022"/>
    </row>
    <row r="53" spans="1:10" ht="27.75" thickBot="1" x14ac:dyDescent="0.3">
      <c r="A53" s="1049" t="s">
        <v>204</v>
      </c>
      <c r="B53" s="1050"/>
      <c r="C53" s="1050"/>
      <c r="D53" s="1050"/>
      <c r="E53" s="1050"/>
      <c r="F53" s="1050"/>
      <c r="G53" s="1050"/>
      <c r="H53" s="1050"/>
      <c r="I53" s="1050"/>
      <c r="J53" s="1051"/>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x14ac:dyDescent="0.25">
      <c r="A57" s="1017"/>
      <c r="B57" s="1018"/>
      <c r="C57" s="1018"/>
      <c r="D57" s="1018"/>
      <c r="E57" s="1018"/>
      <c r="F57" s="1018"/>
      <c r="G57" s="1018"/>
      <c r="H57" s="1018"/>
      <c r="I57" s="1018"/>
      <c r="J57" s="1019"/>
    </row>
    <row r="58" spans="1:10" ht="15.75" thickBot="1" x14ac:dyDescent="0.3">
      <c r="A58" s="1020"/>
      <c r="B58" s="1021"/>
      <c r="C58" s="1021"/>
      <c r="D58" s="1021"/>
      <c r="E58" s="1021"/>
      <c r="F58" s="1021"/>
      <c r="G58" s="1021"/>
      <c r="H58" s="1021"/>
      <c r="I58" s="1021"/>
      <c r="J58" s="1022"/>
    </row>
  </sheetData>
  <mergeCells count="26">
    <mergeCell ref="A54:J58"/>
    <mergeCell ref="A26:J26"/>
    <mergeCell ref="A27:J30"/>
    <mergeCell ref="A31:J31"/>
    <mergeCell ref="A32:J36"/>
    <mergeCell ref="A37:J37"/>
    <mergeCell ref="A38:J41"/>
    <mergeCell ref="A42:J42"/>
    <mergeCell ref="A43:J47"/>
    <mergeCell ref="A48:J48"/>
    <mergeCell ref="A49:J52"/>
    <mergeCell ref="A53:J53"/>
    <mergeCell ref="F5:I5"/>
    <mergeCell ref="F6:I6"/>
    <mergeCell ref="E7:E9"/>
    <mergeCell ref="F7:I9"/>
    <mergeCell ref="B11:D11"/>
    <mergeCell ref="F11:I11"/>
    <mergeCell ref="K1:K2"/>
    <mergeCell ref="B2:G2"/>
    <mergeCell ref="B3:G3"/>
    <mergeCell ref="A1:A3"/>
    <mergeCell ref="B1:G1"/>
    <mergeCell ref="H1:H2"/>
    <mergeCell ref="I1:I2"/>
    <mergeCell ref="J1:J2"/>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CUMPLIMIENTO" id="{916F7C0D-CAED-435A-9059-49F7D86F7AA2}">
            <xm:f>NOT(ISERROR(SEARCH("CUMPLIMIENTO",'GEST. DISCIPLINARIA_1'!D5)))</xm:f>
            <x14:dxf>
              <font>
                <color theme="0"/>
              </font>
              <fill>
                <patternFill patternType="none">
                  <bgColor auto="1"/>
                </patternFill>
              </fill>
            </x14:dxf>
          </x14:cfRule>
          <x14:cfRule type="containsText" priority="2" operator="containsText" text="OBSERVACION" id="{53322CBC-0113-4996-9C56-CF69964ADD38}">
            <xm:f>NOT(ISERROR(SEARCH("OBSERVACION",'GEST. DISCIPLINARIA_1'!D5)))</xm:f>
            <x14:dxf>
              <font>
                <b/>
                <i val="0"/>
              </font>
              <fill>
                <patternFill>
                  <bgColor theme="4" tint="0.79998168889431442"/>
                </patternFill>
              </fill>
            </x14:dxf>
          </x14:cfRule>
          <xm:sqref>D6:F6 F5 E7:F7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8"/>
  <sheetViews>
    <sheetView workbookViewId="0">
      <selection activeCell="D9" sqref="D9"/>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661</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167</v>
      </c>
      <c r="C3" s="1012"/>
      <c r="D3" s="1012"/>
      <c r="E3" s="1012"/>
      <c r="F3" s="1012"/>
      <c r="G3" s="1013"/>
      <c r="H3" s="488" t="s">
        <v>168</v>
      </c>
      <c r="I3" s="489">
        <v>1</v>
      </c>
      <c r="J3" s="490"/>
      <c r="K3" s="487"/>
    </row>
    <row r="4" spans="1:11" ht="17.25" thickBot="1" x14ac:dyDescent="0.35">
      <c r="A4" s="210"/>
      <c r="B4" s="210"/>
      <c r="C4" s="211"/>
      <c r="D4" s="210"/>
      <c r="E4" s="210"/>
      <c r="F4" s="210"/>
      <c r="G4" s="210"/>
      <c r="H4" s="210"/>
      <c r="I4" s="210"/>
      <c r="J4" s="210"/>
    </row>
    <row r="5" spans="1:11" ht="30" customHeight="1" thickBot="1" x14ac:dyDescent="0.35">
      <c r="A5" s="486" t="s">
        <v>64</v>
      </c>
      <c r="B5" s="212" t="s">
        <v>65</v>
      </c>
      <c r="C5" s="212" t="s">
        <v>66</v>
      </c>
      <c r="D5" s="213"/>
      <c r="E5" s="214" t="s">
        <v>190</v>
      </c>
      <c r="F5" s="1372" t="s">
        <v>662</v>
      </c>
      <c r="G5" s="1373"/>
      <c r="H5" s="1373"/>
      <c r="I5" s="1374"/>
      <c r="J5" s="213"/>
    </row>
    <row r="6" spans="1:11" ht="17.25" thickBot="1" x14ac:dyDescent="0.35">
      <c r="A6" s="215" t="s">
        <v>192</v>
      </c>
      <c r="B6" s="216">
        <v>0</v>
      </c>
      <c r="C6" s="217">
        <v>0.25</v>
      </c>
      <c r="D6" s="213"/>
      <c r="E6" s="218" t="s">
        <v>193</v>
      </c>
      <c r="F6" s="1034" t="s">
        <v>194</v>
      </c>
      <c r="G6" s="1035"/>
      <c r="H6" s="1035"/>
      <c r="I6" s="1036"/>
      <c r="J6" s="213"/>
    </row>
    <row r="7" spans="1:11" ht="17.25" thickBot="1" x14ac:dyDescent="0.35">
      <c r="A7" s="219" t="s">
        <v>195</v>
      </c>
      <c r="B7" s="220">
        <v>0</v>
      </c>
      <c r="C7" s="221">
        <v>0.25</v>
      </c>
      <c r="D7" s="213"/>
      <c r="E7" s="1037" t="s">
        <v>196</v>
      </c>
      <c r="F7" s="1158" t="s">
        <v>663</v>
      </c>
      <c r="G7" s="1228"/>
      <c r="H7" s="1228"/>
      <c r="I7" s="1229"/>
      <c r="J7" s="213"/>
    </row>
    <row r="8" spans="1:11" ht="17.25" thickBot="1" x14ac:dyDescent="0.35">
      <c r="A8" s="222" t="s">
        <v>198</v>
      </c>
      <c r="B8" s="223">
        <v>0</v>
      </c>
      <c r="C8" s="224">
        <v>0.5</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7.25" thickBot="1" x14ac:dyDescent="0.35">
      <c r="A10" s="492"/>
      <c r="B10" s="493"/>
      <c r="C10" s="494"/>
      <c r="D10" s="213"/>
      <c r="E10" s="492"/>
      <c r="F10" s="491"/>
      <c r="G10" s="491"/>
      <c r="H10" s="491"/>
      <c r="I10" s="491"/>
      <c r="J10" s="225"/>
    </row>
    <row r="11" spans="1:11" ht="54.75" customHeight="1" thickBot="1" x14ac:dyDescent="0.35">
      <c r="A11" s="495" t="s">
        <v>512</v>
      </c>
      <c r="B11" s="1369" t="s">
        <v>664</v>
      </c>
      <c r="C11" s="1370"/>
      <c r="D11" s="1371"/>
      <c r="E11" s="495" t="s">
        <v>513</v>
      </c>
      <c r="F11" s="1282" t="s">
        <v>665</v>
      </c>
      <c r="G11" s="1283"/>
      <c r="H11" s="1283"/>
      <c r="I11" s="1284"/>
      <c r="J11" s="225"/>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6.5" x14ac:dyDescent="0.3">
      <c r="A24" s="210"/>
      <c r="B24" s="210"/>
      <c r="C24" s="211"/>
      <c r="D24" s="210"/>
      <c r="E24" s="210"/>
      <c r="F24" s="210"/>
      <c r="G24" s="210"/>
      <c r="H24" s="210"/>
      <c r="I24" s="210"/>
      <c r="J24" s="210"/>
    </row>
    <row r="25" spans="1:10" ht="17.25" thickBot="1" x14ac:dyDescent="0.35">
      <c r="A25" s="210"/>
      <c r="B25" s="210"/>
      <c r="C25" s="211"/>
      <c r="D25" s="210"/>
      <c r="E25" s="210"/>
      <c r="F25" s="210"/>
      <c r="G25" s="210"/>
      <c r="H25" s="210"/>
      <c r="I25" s="210"/>
      <c r="J25" s="210"/>
    </row>
    <row r="26" spans="1:10" ht="27.75" thickBot="1" x14ac:dyDescent="0.3">
      <c r="A26" s="1049" t="s">
        <v>199</v>
      </c>
      <c r="B26" s="1050"/>
      <c r="C26" s="1050"/>
      <c r="D26" s="1050"/>
      <c r="E26" s="1050"/>
      <c r="F26" s="1050"/>
      <c r="G26" s="1050"/>
      <c r="H26" s="1050"/>
      <c r="I26" s="1050"/>
      <c r="J26" s="1051"/>
    </row>
    <row r="27" spans="1:10" x14ac:dyDescent="0.25">
      <c r="A27" s="1014"/>
      <c r="B27" s="1015"/>
      <c r="C27" s="1015"/>
      <c r="D27" s="1015"/>
      <c r="E27" s="1015"/>
      <c r="F27" s="1015"/>
      <c r="G27" s="1015"/>
      <c r="H27" s="1015"/>
      <c r="I27" s="1015"/>
      <c r="J27" s="1016"/>
    </row>
    <row r="28" spans="1:10" x14ac:dyDescent="0.25">
      <c r="A28" s="1017"/>
      <c r="B28" s="1018"/>
      <c r="C28" s="1018"/>
      <c r="D28" s="1018"/>
      <c r="E28" s="1018"/>
      <c r="F28" s="1018"/>
      <c r="G28" s="1018"/>
      <c r="H28" s="1018"/>
      <c r="I28" s="1018"/>
      <c r="J28" s="1019"/>
    </row>
    <row r="29" spans="1:10" x14ac:dyDescent="0.25">
      <c r="A29" s="1017"/>
      <c r="B29" s="1018"/>
      <c r="C29" s="1018"/>
      <c r="D29" s="1018"/>
      <c r="E29" s="1018"/>
      <c r="F29" s="1018"/>
      <c r="G29" s="1018"/>
      <c r="H29" s="1018"/>
      <c r="I29" s="1018"/>
      <c r="J29" s="1019"/>
    </row>
    <row r="30" spans="1:10" ht="15.75" thickBot="1" x14ac:dyDescent="0.3">
      <c r="A30" s="1020"/>
      <c r="B30" s="1021"/>
      <c r="C30" s="1021"/>
      <c r="D30" s="1021"/>
      <c r="E30" s="1021"/>
      <c r="F30" s="1021"/>
      <c r="G30" s="1021"/>
      <c r="H30" s="1021"/>
      <c r="I30" s="1021"/>
      <c r="J30" s="1022"/>
    </row>
    <row r="31" spans="1:10" ht="27.75" thickBot="1" x14ac:dyDescent="0.3">
      <c r="A31" s="1049" t="s">
        <v>200</v>
      </c>
      <c r="B31" s="1050"/>
      <c r="C31" s="1050"/>
      <c r="D31" s="1050"/>
      <c r="E31" s="1050"/>
      <c r="F31" s="1050"/>
      <c r="G31" s="1050"/>
      <c r="H31" s="1050"/>
      <c r="I31" s="1050"/>
      <c r="J31" s="1051"/>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x14ac:dyDescent="0.25">
      <c r="A35" s="1017"/>
      <c r="B35" s="1018"/>
      <c r="C35" s="1018"/>
      <c r="D35" s="1018"/>
      <c r="E35" s="1018"/>
      <c r="F35" s="1018"/>
      <c r="G35" s="1018"/>
      <c r="H35" s="1018"/>
      <c r="I35" s="1018"/>
      <c r="J35" s="1019"/>
    </row>
    <row r="36" spans="1:10" ht="15.75" thickBot="1" x14ac:dyDescent="0.3">
      <c r="A36" s="1020"/>
      <c r="B36" s="1021"/>
      <c r="C36" s="1021"/>
      <c r="D36" s="1021"/>
      <c r="E36" s="1021"/>
      <c r="F36" s="1021"/>
      <c r="G36" s="1021"/>
      <c r="H36" s="1021"/>
      <c r="I36" s="1021"/>
      <c r="J36" s="1022"/>
    </row>
    <row r="37" spans="1:10" ht="27.75" thickBot="1" x14ac:dyDescent="0.3">
      <c r="A37" s="1049" t="s">
        <v>201</v>
      </c>
      <c r="B37" s="1050"/>
      <c r="C37" s="1050"/>
      <c r="D37" s="1050"/>
      <c r="E37" s="1050"/>
      <c r="F37" s="1050"/>
      <c r="G37" s="1050"/>
      <c r="H37" s="1050"/>
      <c r="I37" s="1050"/>
      <c r="J37" s="1051"/>
    </row>
    <row r="38" spans="1:10" x14ac:dyDescent="0.25">
      <c r="A38" s="1014"/>
      <c r="B38" s="1015"/>
      <c r="C38" s="1015"/>
      <c r="D38" s="1015"/>
      <c r="E38" s="1015"/>
      <c r="F38" s="1015"/>
      <c r="G38" s="1015"/>
      <c r="H38" s="1015"/>
      <c r="I38" s="1015"/>
      <c r="J38" s="1016"/>
    </row>
    <row r="39" spans="1:10" x14ac:dyDescent="0.25">
      <c r="A39" s="1017"/>
      <c r="B39" s="1018"/>
      <c r="C39" s="1018"/>
      <c r="D39" s="1018"/>
      <c r="E39" s="1018"/>
      <c r="F39" s="1018"/>
      <c r="G39" s="1018"/>
      <c r="H39" s="1018"/>
      <c r="I39" s="1018"/>
      <c r="J39" s="1019"/>
    </row>
    <row r="40" spans="1:10" x14ac:dyDescent="0.25">
      <c r="A40" s="1017"/>
      <c r="B40" s="1018"/>
      <c r="C40" s="1018"/>
      <c r="D40" s="1018"/>
      <c r="E40" s="1018"/>
      <c r="F40" s="1018"/>
      <c r="G40" s="1018"/>
      <c r="H40" s="1018"/>
      <c r="I40" s="1018"/>
      <c r="J40" s="1019"/>
    </row>
    <row r="41" spans="1:10" ht="15.75" thickBot="1" x14ac:dyDescent="0.3">
      <c r="A41" s="1020"/>
      <c r="B41" s="1021"/>
      <c r="C41" s="1021"/>
      <c r="D41" s="1021"/>
      <c r="E41" s="1021"/>
      <c r="F41" s="1021"/>
      <c r="G41" s="1021"/>
      <c r="H41" s="1021"/>
      <c r="I41" s="1021"/>
      <c r="J41" s="1022"/>
    </row>
    <row r="42" spans="1:10" ht="27.75" thickBot="1" x14ac:dyDescent="0.3">
      <c r="A42" s="1049" t="s">
        <v>202</v>
      </c>
      <c r="B42" s="1050"/>
      <c r="C42" s="1050"/>
      <c r="D42" s="1050"/>
      <c r="E42" s="1050"/>
      <c r="F42" s="1050"/>
      <c r="G42" s="1050"/>
      <c r="H42" s="1050"/>
      <c r="I42" s="1050"/>
      <c r="J42" s="1051"/>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x14ac:dyDescent="0.25">
      <c r="A46" s="1017"/>
      <c r="B46" s="1018"/>
      <c r="C46" s="1018"/>
      <c r="D46" s="1018"/>
      <c r="E46" s="1018"/>
      <c r="F46" s="1018"/>
      <c r="G46" s="1018"/>
      <c r="H46" s="1018"/>
      <c r="I46" s="1018"/>
      <c r="J46" s="1019"/>
    </row>
    <row r="47" spans="1:10" ht="15.75" thickBot="1" x14ac:dyDescent="0.3">
      <c r="A47" s="1020"/>
      <c r="B47" s="1021"/>
      <c r="C47" s="1021"/>
      <c r="D47" s="1021"/>
      <c r="E47" s="1021"/>
      <c r="F47" s="1021"/>
      <c r="G47" s="1021"/>
      <c r="H47" s="1021"/>
      <c r="I47" s="1021"/>
      <c r="J47" s="1022"/>
    </row>
    <row r="48" spans="1:10" ht="27.75" thickBot="1" x14ac:dyDescent="0.3">
      <c r="A48" s="1049" t="s">
        <v>203</v>
      </c>
      <c r="B48" s="1050"/>
      <c r="C48" s="1050"/>
      <c r="D48" s="1050"/>
      <c r="E48" s="1050"/>
      <c r="F48" s="1050"/>
      <c r="G48" s="1050"/>
      <c r="H48" s="1050"/>
      <c r="I48" s="1050"/>
      <c r="J48" s="1051"/>
    </row>
    <row r="49" spans="1:10" x14ac:dyDescent="0.25">
      <c r="A49" s="1014"/>
      <c r="B49" s="1015"/>
      <c r="C49" s="1015"/>
      <c r="D49" s="1015"/>
      <c r="E49" s="1015"/>
      <c r="F49" s="1015"/>
      <c r="G49" s="1015"/>
      <c r="H49" s="1015"/>
      <c r="I49" s="1015"/>
      <c r="J49" s="1016"/>
    </row>
    <row r="50" spans="1:10" x14ac:dyDescent="0.25">
      <c r="A50" s="1017"/>
      <c r="B50" s="1018"/>
      <c r="C50" s="1018"/>
      <c r="D50" s="1018"/>
      <c r="E50" s="1018"/>
      <c r="F50" s="1018"/>
      <c r="G50" s="1018"/>
      <c r="H50" s="1018"/>
      <c r="I50" s="1018"/>
      <c r="J50" s="1019"/>
    </row>
    <row r="51" spans="1:10" x14ac:dyDescent="0.25">
      <c r="A51" s="1017"/>
      <c r="B51" s="1018"/>
      <c r="C51" s="1018"/>
      <c r="D51" s="1018"/>
      <c r="E51" s="1018"/>
      <c r="F51" s="1018"/>
      <c r="G51" s="1018"/>
      <c r="H51" s="1018"/>
      <c r="I51" s="1018"/>
      <c r="J51" s="1019"/>
    </row>
    <row r="52" spans="1:10" ht="15.75" thickBot="1" x14ac:dyDescent="0.3">
      <c r="A52" s="1020"/>
      <c r="B52" s="1021"/>
      <c r="C52" s="1021"/>
      <c r="D52" s="1021"/>
      <c r="E52" s="1021"/>
      <c r="F52" s="1021"/>
      <c r="G52" s="1021"/>
      <c r="H52" s="1021"/>
      <c r="I52" s="1021"/>
      <c r="J52" s="1022"/>
    </row>
    <row r="53" spans="1:10" ht="27.75" thickBot="1" x14ac:dyDescent="0.3">
      <c r="A53" s="1049" t="s">
        <v>204</v>
      </c>
      <c r="B53" s="1050"/>
      <c r="C53" s="1050"/>
      <c r="D53" s="1050"/>
      <c r="E53" s="1050"/>
      <c r="F53" s="1050"/>
      <c r="G53" s="1050"/>
      <c r="H53" s="1050"/>
      <c r="I53" s="1050"/>
      <c r="J53" s="1051"/>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x14ac:dyDescent="0.25">
      <c r="A57" s="1017"/>
      <c r="B57" s="1018"/>
      <c r="C57" s="1018"/>
      <c r="D57" s="1018"/>
      <c r="E57" s="1018"/>
      <c r="F57" s="1018"/>
      <c r="G57" s="1018"/>
      <c r="H57" s="1018"/>
      <c r="I57" s="1018"/>
      <c r="J57" s="1019"/>
    </row>
    <row r="58" spans="1:10" ht="15.75" thickBot="1" x14ac:dyDescent="0.3">
      <c r="A58" s="1020"/>
      <c r="B58" s="1021"/>
      <c r="C58" s="1021"/>
      <c r="D58" s="1021"/>
      <c r="E58" s="1021"/>
      <c r="F58" s="1021"/>
      <c r="G58" s="1021"/>
      <c r="H58" s="1021"/>
      <c r="I58" s="1021"/>
      <c r="J58" s="1022"/>
    </row>
  </sheetData>
  <mergeCells count="26">
    <mergeCell ref="K1:K2"/>
    <mergeCell ref="B2:G2"/>
    <mergeCell ref="B3:G3"/>
    <mergeCell ref="A1:A3"/>
    <mergeCell ref="B1:G1"/>
    <mergeCell ref="H1:H2"/>
    <mergeCell ref="I1:I2"/>
    <mergeCell ref="J1:J2"/>
    <mergeCell ref="F5:I5"/>
    <mergeCell ref="F6:I6"/>
    <mergeCell ref="E7:E9"/>
    <mergeCell ref="F7:I9"/>
    <mergeCell ref="B11:D11"/>
    <mergeCell ref="F11:I11"/>
    <mergeCell ref="A54:J58"/>
    <mergeCell ref="A26:J26"/>
    <mergeCell ref="A27:J30"/>
    <mergeCell ref="A31:J31"/>
    <mergeCell ref="A32:J36"/>
    <mergeCell ref="A37:J37"/>
    <mergeCell ref="A38:J41"/>
    <mergeCell ref="A42:J42"/>
    <mergeCell ref="A43:J47"/>
    <mergeCell ref="A48:J48"/>
    <mergeCell ref="A49:J52"/>
    <mergeCell ref="A53:J5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CUMPLIMIENTO" id="{26AECAD5-F40E-4BC0-9756-0931F2B6C1C9}">
            <xm:f>NOT(ISERROR(SEARCH("CUMPLIMIENTO",'GEST. DISCIPLINARIA_1'!D5)))</xm:f>
            <x14:dxf>
              <font>
                <color theme="0"/>
              </font>
              <fill>
                <patternFill patternType="none">
                  <bgColor auto="1"/>
                </patternFill>
              </fill>
            </x14:dxf>
          </x14:cfRule>
          <x14:cfRule type="containsText" priority="2" operator="containsText" text="OBSERVACION" id="{37DBC1CB-01A4-429D-91FF-0A0C957F3126}">
            <xm:f>NOT(ISERROR(SEARCH("OBSERVACION",'GEST. DISCIPLINARIA_1'!D5)))</xm:f>
            <x14:dxf>
              <font>
                <b/>
                <i val="0"/>
              </font>
              <fill>
                <patternFill>
                  <bgColor theme="4" tint="0.79998168889431442"/>
                </patternFill>
              </fill>
            </x14:dxf>
          </x14:cfRule>
          <xm:sqref>D6:F6 F5 E7:F7</xm:sqref>
        </x14:conditionalFormatting>
      </x14:conditionalFormatting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7"/>
  <sheetViews>
    <sheetView workbookViewId="0">
      <selection activeCell="I12" sqref="I12"/>
    </sheetView>
  </sheetViews>
  <sheetFormatPr baseColWidth="10" defaultRowHeight="15" x14ac:dyDescent="0.25"/>
  <cols>
    <col min="1" max="1" width="5.7109375" customWidth="1"/>
    <col min="2" max="2" width="14.42578125" style="187" customWidth="1"/>
    <col min="3" max="3" width="22.5703125" customWidth="1"/>
    <col min="4" max="4" width="19.42578125" customWidth="1"/>
    <col min="5" max="5" width="11.42578125" style="187"/>
    <col min="6" max="6" width="10.140625" style="655" customWidth="1"/>
    <col min="7" max="7" width="10.5703125" style="1" customWidth="1"/>
    <col min="9" max="9" width="11.42578125" style="1"/>
    <col min="11" max="11" width="11.42578125" style="1"/>
    <col min="14" max="14" width="15.5703125" customWidth="1"/>
  </cols>
  <sheetData>
    <row r="1" spans="1:14" ht="20.25" x14ac:dyDescent="0.25">
      <c r="A1" s="1392"/>
      <c r="B1" s="1393"/>
      <c r="C1" s="1394"/>
      <c r="D1" s="1401" t="s">
        <v>719</v>
      </c>
      <c r="E1" s="1402"/>
      <c r="F1" s="1402"/>
      <c r="G1" s="1402"/>
      <c r="H1" s="1402"/>
      <c r="I1" s="1402"/>
      <c r="J1" s="1402"/>
      <c r="K1" s="1402"/>
      <c r="L1" s="1403"/>
      <c r="M1" s="1375" t="s">
        <v>164</v>
      </c>
      <c r="N1" s="1377" t="s">
        <v>165</v>
      </c>
    </row>
    <row r="2" spans="1:14" ht="21" thickBot="1" x14ac:dyDescent="0.35">
      <c r="A2" s="1395"/>
      <c r="B2" s="1396"/>
      <c r="C2" s="1397"/>
      <c r="D2" s="1379" t="s">
        <v>166</v>
      </c>
      <c r="E2" s="1009"/>
      <c r="F2" s="1009"/>
      <c r="G2" s="1009"/>
      <c r="H2" s="1009"/>
      <c r="I2" s="1009"/>
      <c r="J2" s="1009"/>
      <c r="K2" s="1009"/>
      <c r="L2" s="1380"/>
      <c r="M2" s="1376"/>
      <c r="N2" s="1378"/>
    </row>
    <row r="3" spans="1:14" ht="21" thickBot="1" x14ac:dyDescent="0.35">
      <c r="A3" s="1398"/>
      <c r="B3" s="1399"/>
      <c r="C3" s="1400"/>
      <c r="D3" s="1381" t="s">
        <v>279</v>
      </c>
      <c r="E3" s="1382"/>
      <c r="F3" s="1382"/>
      <c r="G3" s="1382"/>
      <c r="H3" s="1382"/>
      <c r="I3" s="1382"/>
      <c r="J3" s="1382"/>
      <c r="K3" s="1382"/>
      <c r="L3" s="1383"/>
      <c r="M3" s="596" t="s">
        <v>168</v>
      </c>
      <c r="N3" s="597">
        <v>1</v>
      </c>
    </row>
    <row r="4" spans="1:14" ht="15.75" thickBot="1" x14ac:dyDescent="0.3">
      <c r="B4" s="598"/>
      <c r="C4" s="599"/>
      <c r="D4" s="600"/>
      <c r="E4" s="598"/>
      <c r="F4" s="601"/>
      <c r="G4" s="602"/>
      <c r="H4" s="603"/>
      <c r="I4" s="602"/>
      <c r="J4" s="604"/>
      <c r="K4" s="602"/>
      <c r="L4" s="604"/>
      <c r="M4" s="604"/>
      <c r="N4" s="604"/>
    </row>
    <row r="5" spans="1:14" ht="39" thickBot="1" x14ac:dyDescent="0.3">
      <c r="A5" s="605" t="s">
        <v>169</v>
      </c>
      <c r="B5" s="606" t="s">
        <v>64</v>
      </c>
      <c r="C5" s="381" t="s">
        <v>6</v>
      </c>
      <c r="D5" s="606" t="s">
        <v>141</v>
      </c>
      <c r="E5" s="607" t="s">
        <v>170</v>
      </c>
      <c r="F5" s="608" t="s">
        <v>171</v>
      </c>
      <c r="G5" s="609" t="s">
        <v>57</v>
      </c>
      <c r="H5" s="610" t="s">
        <v>9</v>
      </c>
      <c r="I5" s="609" t="s">
        <v>172</v>
      </c>
      <c r="J5" s="606" t="s">
        <v>173</v>
      </c>
      <c r="K5" s="609" t="s">
        <v>59</v>
      </c>
      <c r="L5" s="381" t="s">
        <v>174</v>
      </c>
      <c r="M5" s="611" t="s">
        <v>142</v>
      </c>
      <c r="N5" s="612" t="s">
        <v>175</v>
      </c>
    </row>
    <row r="6" spans="1:14" ht="51.75" thickBot="1" x14ac:dyDescent="0.3">
      <c r="A6" s="613">
        <v>1</v>
      </c>
      <c r="B6" s="614" t="s">
        <v>162</v>
      </c>
      <c r="C6" s="615" t="s">
        <v>720</v>
      </c>
      <c r="D6" s="616" t="s">
        <v>721</v>
      </c>
      <c r="E6" s="617" t="s">
        <v>180</v>
      </c>
      <c r="F6" s="618">
        <v>0.1</v>
      </c>
      <c r="G6" s="619">
        <v>0</v>
      </c>
      <c r="H6" s="1384">
        <v>43951</v>
      </c>
      <c r="I6" s="620">
        <v>0</v>
      </c>
      <c r="J6" s="1384">
        <v>44073</v>
      </c>
      <c r="K6" s="621">
        <v>0</v>
      </c>
      <c r="L6" s="1387">
        <v>44185</v>
      </c>
      <c r="M6" s="622">
        <f>SUM(G6,I6,K6)</f>
        <v>0</v>
      </c>
      <c r="N6" s="623"/>
    </row>
    <row r="7" spans="1:14" ht="39" thickBot="1" x14ac:dyDescent="0.3">
      <c r="A7" s="624">
        <v>2</v>
      </c>
      <c r="B7" s="625" t="s">
        <v>162</v>
      </c>
      <c r="C7" s="626" t="s">
        <v>722</v>
      </c>
      <c r="D7" s="627" t="s">
        <v>723</v>
      </c>
      <c r="E7" s="628" t="s">
        <v>178</v>
      </c>
      <c r="F7" s="629">
        <v>0.09</v>
      </c>
      <c r="G7" s="630">
        <v>0</v>
      </c>
      <c r="H7" s="1385"/>
      <c r="I7" s="631">
        <v>0</v>
      </c>
      <c r="J7" s="1385"/>
      <c r="K7" s="632">
        <v>0</v>
      </c>
      <c r="L7" s="1388"/>
      <c r="M7" s="622">
        <f>SUM(G7,I7,K7)</f>
        <v>0</v>
      </c>
      <c r="N7" s="318"/>
    </row>
    <row r="8" spans="1:14" ht="102.75" thickBot="1" x14ac:dyDescent="0.3">
      <c r="A8" s="624">
        <v>3</v>
      </c>
      <c r="B8" s="625" t="s">
        <v>162</v>
      </c>
      <c r="C8" s="633" t="s">
        <v>724</v>
      </c>
      <c r="D8" s="627" t="s">
        <v>725</v>
      </c>
      <c r="E8" s="628" t="s">
        <v>179</v>
      </c>
      <c r="F8" s="634">
        <v>0.09</v>
      </c>
      <c r="G8" s="630">
        <v>0</v>
      </c>
      <c r="H8" s="1385"/>
      <c r="I8" s="631">
        <v>0</v>
      </c>
      <c r="J8" s="1385"/>
      <c r="K8" s="632">
        <v>0</v>
      </c>
      <c r="L8" s="1388"/>
      <c r="M8" s="622">
        <f>SUM(G8,I8,K8)</f>
        <v>0</v>
      </c>
      <c r="N8" s="318"/>
    </row>
    <row r="9" spans="1:14" ht="77.25" thickBot="1" x14ac:dyDescent="0.3">
      <c r="A9" s="624">
        <v>4</v>
      </c>
      <c r="B9" s="625" t="s">
        <v>162</v>
      </c>
      <c r="C9" s="626" t="s">
        <v>726</v>
      </c>
      <c r="D9" s="635" t="s">
        <v>727</v>
      </c>
      <c r="E9" s="628" t="s">
        <v>180</v>
      </c>
      <c r="F9" s="636">
        <v>0.09</v>
      </c>
      <c r="G9" s="630">
        <v>0</v>
      </c>
      <c r="H9" s="1385"/>
      <c r="I9" s="631">
        <v>0</v>
      </c>
      <c r="J9" s="1385"/>
      <c r="K9" s="632">
        <v>0</v>
      </c>
      <c r="L9" s="1388"/>
      <c r="M9" s="622">
        <f>SUM(G9,I9,K9)</f>
        <v>0</v>
      </c>
      <c r="N9" s="318"/>
    </row>
    <row r="10" spans="1:14" ht="26.25" thickBot="1" x14ac:dyDescent="0.3">
      <c r="A10" s="624">
        <v>5</v>
      </c>
      <c r="B10" s="625" t="s">
        <v>162</v>
      </c>
      <c r="C10" s="633" t="s">
        <v>728</v>
      </c>
      <c r="D10" s="627" t="s">
        <v>727</v>
      </c>
      <c r="E10" s="628" t="s">
        <v>180</v>
      </c>
      <c r="F10" s="636">
        <v>0.09</v>
      </c>
      <c r="G10" s="630">
        <v>0</v>
      </c>
      <c r="H10" s="1385"/>
      <c r="I10" s="631">
        <v>0</v>
      </c>
      <c r="J10" s="1385"/>
      <c r="K10" s="632">
        <v>0</v>
      </c>
      <c r="L10" s="1388"/>
      <c r="M10" s="622">
        <f t="shared" ref="M10:M15" si="0">SUM(G10,I10,K10)</f>
        <v>0</v>
      </c>
      <c r="N10" s="318"/>
    </row>
    <row r="11" spans="1:14" ht="26.25" thickBot="1" x14ac:dyDescent="0.3">
      <c r="A11" s="624">
        <v>6</v>
      </c>
      <c r="B11" s="625" t="s">
        <v>162</v>
      </c>
      <c r="C11" s="633" t="s">
        <v>729</v>
      </c>
      <c r="D11" s="635" t="s">
        <v>727</v>
      </c>
      <c r="E11" s="628" t="s">
        <v>180</v>
      </c>
      <c r="F11" s="636">
        <v>0.09</v>
      </c>
      <c r="G11" s="630">
        <v>0</v>
      </c>
      <c r="H11" s="1385"/>
      <c r="I11" s="631">
        <v>0</v>
      </c>
      <c r="J11" s="1385"/>
      <c r="K11" s="632">
        <v>0</v>
      </c>
      <c r="L11" s="1388"/>
      <c r="M11" s="622">
        <f t="shared" si="0"/>
        <v>0</v>
      </c>
      <c r="N11" s="318"/>
    </row>
    <row r="12" spans="1:14" ht="77.25" thickBot="1" x14ac:dyDescent="0.3">
      <c r="A12" s="624">
        <v>7</v>
      </c>
      <c r="B12" s="625" t="s">
        <v>162</v>
      </c>
      <c r="C12" s="637" t="s">
        <v>730</v>
      </c>
      <c r="D12" s="627" t="s">
        <v>731</v>
      </c>
      <c r="E12" s="628" t="s">
        <v>179</v>
      </c>
      <c r="F12" s="634">
        <v>0.09</v>
      </c>
      <c r="G12" s="630">
        <v>0</v>
      </c>
      <c r="H12" s="1385"/>
      <c r="I12" s="631">
        <v>0</v>
      </c>
      <c r="J12" s="1385"/>
      <c r="K12" s="632">
        <v>0</v>
      </c>
      <c r="L12" s="1388"/>
      <c r="M12" s="622">
        <f t="shared" si="0"/>
        <v>0</v>
      </c>
      <c r="N12" s="318"/>
    </row>
    <row r="13" spans="1:14" ht="16.5" thickBot="1" x14ac:dyDescent="0.3">
      <c r="A13" s="624">
        <v>8</v>
      </c>
      <c r="B13" s="625" t="s">
        <v>162</v>
      </c>
      <c r="C13" s="637" t="s">
        <v>732</v>
      </c>
      <c r="D13" s="627" t="s">
        <v>731</v>
      </c>
      <c r="E13" s="628" t="s">
        <v>179</v>
      </c>
      <c r="F13" s="634">
        <v>0.09</v>
      </c>
      <c r="G13" s="630">
        <v>0</v>
      </c>
      <c r="H13" s="1385"/>
      <c r="I13" s="631">
        <v>0</v>
      </c>
      <c r="J13" s="1385"/>
      <c r="K13" s="632">
        <v>0</v>
      </c>
      <c r="L13" s="1388"/>
      <c r="M13" s="622">
        <f t="shared" si="0"/>
        <v>0</v>
      </c>
      <c r="N13" s="318"/>
    </row>
    <row r="14" spans="1:14" ht="16.5" thickBot="1" x14ac:dyDescent="0.3">
      <c r="A14" s="624">
        <v>9</v>
      </c>
      <c r="B14" s="625" t="s">
        <v>162</v>
      </c>
      <c r="C14" s="638" t="s">
        <v>733</v>
      </c>
      <c r="D14" s="627" t="s">
        <v>731</v>
      </c>
      <c r="E14" s="628" t="s">
        <v>179</v>
      </c>
      <c r="F14" s="634">
        <v>0.09</v>
      </c>
      <c r="G14" s="630">
        <v>0</v>
      </c>
      <c r="H14" s="1385"/>
      <c r="I14" s="631">
        <v>0</v>
      </c>
      <c r="J14" s="1385"/>
      <c r="K14" s="632">
        <v>0</v>
      </c>
      <c r="L14" s="1388"/>
      <c r="M14" s="622">
        <f t="shared" si="0"/>
        <v>0</v>
      </c>
      <c r="N14" s="318"/>
    </row>
    <row r="15" spans="1:14" ht="27" thickBot="1" x14ac:dyDescent="0.3">
      <c r="A15" s="624">
        <v>10</v>
      </c>
      <c r="B15" s="625" t="s">
        <v>162</v>
      </c>
      <c r="C15" s="639" t="s">
        <v>734</v>
      </c>
      <c r="D15" s="627" t="s">
        <v>731</v>
      </c>
      <c r="E15" s="628" t="s">
        <v>180</v>
      </c>
      <c r="F15" s="636">
        <v>0.09</v>
      </c>
      <c r="G15" s="630">
        <v>0</v>
      </c>
      <c r="H15" s="1385"/>
      <c r="I15" s="631">
        <v>0</v>
      </c>
      <c r="J15" s="1385"/>
      <c r="K15" s="632">
        <v>0</v>
      </c>
      <c r="L15" s="1388"/>
      <c r="M15" s="622">
        <f t="shared" si="0"/>
        <v>0</v>
      </c>
      <c r="N15" s="318"/>
    </row>
    <row r="16" spans="1:14" ht="39" thickBot="1" x14ac:dyDescent="0.3">
      <c r="A16" s="640">
        <v>11</v>
      </c>
      <c r="B16" s="641" t="s">
        <v>162</v>
      </c>
      <c r="C16" s="642" t="s">
        <v>735</v>
      </c>
      <c r="D16" s="643" t="s">
        <v>736</v>
      </c>
      <c r="E16" s="644" t="s">
        <v>180</v>
      </c>
      <c r="F16" s="645">
        <v>0.09</v>
      </c>
      <c r="G16" s="646">
        <v>0</v>
      </c>
      <c r="H16" s="1385"/>
      <c r="I16" s="647">
        <v>0</v>
      </c>
      <c r="J16" s="1385"/>
      <c r="K16" s="648">
        <v>0</v>
      </c>
      <c r="L16" s="1388"/>
      <c r="M16" s="649">
        <f>SUM(G16,I16,K16)</f>
        <v>0</v>
      </c>
      <c r="N16" s="650"/>
    </row>
    <row r="17" spans="1:14" ht="15.75" thickBot="1" x14ac:dyDescent="0.3">
      <c r="A17" s="1389" t="s">
        <v>737</v>
      </c>
      <c r="B17" s="1390"/>
      <c r="C17" s="1390"/>
      <c r="D17" s="1390"/>
      <c r="E17" s="1391"/>
      <c r="F17" s="651">
        <f>SUM(F6:F16)</f>
        <v>0.99999999999999978</v>
      </c>
      <c r="G17" s="652">
        <f>SUM(G6:G16)</f>
        <v>0</v>
      </c>
      <c r="H17" s="1386"/>
      <c r="I17" s="653">
        <f>SUM(I6:I16)</f>
        <v>0</v>
      </c>
      <c r="J17" s="1386"/>
      <c r="K17" s="654">
        <f>SUM(K6:K16)</f>
        <v>0</v>
      </c>
      <c r="L17" s="1386"/>
      <c r="N17" s="604"/>
    </row>
  </sheetData>
  <mergeCells count="10">
    <mergeCell ref="M1:M2"/>
    <mergeCell ref="N1:N2"/>
    <mergeCell ref="D2:L2"/>
    <mergeCell ref="D3:L3"/>
    <mergeCell ref="H6:H17"/>
    <mergeCell ref="J6:J17"/>
    <mergeCell ref="L6:L17"/>
    <mergeCell ref="A17:E17"/>
    <mergeCell ref="A1:C3"/>
    <mergeCell ref="D1:L1"/>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57"/>
  <sheetViews>
    <sheetView workbookViewId="0">
      <selection activeCell="B8" sqref="B8"/>
    </sheetView>
  </sheetViews>
  <sheetFormatPr baseColWidth="10" defaultRowHeight="15" x14ac:dyDescent="0.25"/>
  <cols>
    <col min="1" max="1" width="38.140625" customWidth="1"/>
    <col min="2" max="2" width="16.28515625" customWidth="1"/>
    <col min="3" max="3" width="16.5703125" customWidth="1"/>
    <col min="5" max="5" width="26" customWidth="1"/>
  </cols>
  <sheetData>
    <row r="1" spans="1:10" ht="35.25" customHeight="1" x14ac:dyDescent="0.25">
      <c r="A1" s="1014"/>
      <c r="B1" s="1404" t="s">
        <v>738</v>
      </c>
      <c r="C1" s="1405"/>
      <c r="D1" s="1405"/>
      <c r="E1" s="1405"/>
      <c r="F1" s="1405"/>
      <c r="G1" s="1406"/>
      <c r="H1" s="1026" t="s">
        <v>164</v>
      </c>
      <c r="I1" s="1028" t="s">
        <v>189</v>
      </c>
      <c r="J1" s="1030"/>
    </row>
    <row r="2" spans="1:10" ht="24" customHeight="1" thickBot="1" x14ac:dyDescent="0.35">
      <c r="A2" s="1017"/>
      <c r="B2" s="1008" t="s">
        <v>166</v>
      </c>
      <c r="C2" s="1009"/>
      <c r="D2" s="1009"/>
      <c r="E2" s="1009"/>
      <c r="F2" s="1009"/>
      <c r="G2" s="1010"/>
      <c r="H2" s="1027"/>
      <c r="I2" s="1029"/>
      <c r="J2" s="1030"/>
    </row>
    <row r="3" spans="1:10" ht="26.25" customHeight="1" thickBot="1" x14ac:dyDescent="0.35">
      <c r="A3" s="1020"/>
      <c r="B3" s="1011" t="s">
        <v>279</v>
      </c>
      <c r="C3" s="1012"/>
      <c r="D3" s="1012"/>
      <c r="E3" s="1012"/>
      <c r="F3" s="1012"/>
      <c r="G3" s="1013"/>
      <c r="H3" s="576" t="s">
        <v>168</v>
      </c>
      <c r="I3" s="577">
        <v>1</v>
      </c>
      <c r="J3" s="578"/>
    </row>
    <row r="4" spans="1:10" ht="17.25" thickBot="1" x14ac:dyDescent="0.35">
      <c r="A4" s="210"/>
      <c r="B4" s="210"/>
      <c r="C4" s="211"/>
      <c r="D4" s="210"/>
      <c r="E4" s="210"/>
      <c r="F4" s="210"/>
      <c r="G4" s="210"/>
      <c r="H4" s="210"/>
      <c r="I4" s="210"/>
      <c r="J4" s="210"/>
    </row>
    <row r="5" spans="1:10" ht="32.25" thickBot="1" x14ac:dyDescent="0.35">
      <c r="A5" s="567" t="s">
        <v>64</v>
      </c>
      <c r="B5" s="212" t="s">
        <v>65</v>
      </c>
      <c r="C5" s="212" t="s">
        <v>66</v>
      </c>
      <c r="D5" s="213"/>
      <c r="E5" s="214" t="s">
        <v>190</v>
      </c>
      <c r="F5" s="1031" t="s">
        <v>739</v>
      </c>
      <c r="G5" s="1032"/>
      <c r="H5" s="1032"/>
      <c r="I5" s="1033"/>
      <c r="J5" s="213"/>
    </row>
    <row r="6" spans="1:10" ht="17.25" thickBot="1" x14ac:dyDescent="0.35">
      <c r="A6" s="215" t="s">
        <v>192</v>
      </c>
      <c r="B6" s="216">
        <f>SUM('PETI 2020'!G6:G16)</f>
        <v>0</v>
      </c>
      <c r="C6" s="217">
        <v>0.09</v>
      </c>
      <c r="D6" s="213"/>
      <c r="E6" s="218" t="s">
        <v>193</v>
      </c>
      <c r="F6" s="1034" t="s">
        <v>194</v>
      </c>
      <c r="G6" s="1035"/>
      <c r="H6" s="1035"/>
      <c r="I6" s="1036"/>
      <c r="J6" s="213"/>
    </row>
    <row r="7" spans="1:10" ht="17.25" thickBot="1" x14ac:dyDescent="0.35">
      <c r="A7" s="219" t="s">
        <v>195</v>
      </c>
      <c r="B7" s="220">
        <f>SUM('PETI 2020'!I6:I16)</f>
        <v>0</v>
      </c>
      <c r="C7" s="221">
        <v>0.36</v>
      </c>
      <c r="D7" s="213"/>
      <c r="E7" s="1037" t="s">
        <v>196</v>
      </c>
      <c r="F7" s="1348" t="s">
        <v>740</v>
      </c>
      <c r="G7" s="1349"/>
      <c r="H7" s="1349"/>
      <c r="I7" s="1350"/>
      <c r="J7" s="213"/>
    </row>
    <row r="8" spans="1:10" ht="17.25" thickBot="1" x14ac:dyDescent="0.35">
      <c r="A8" s="222" t="s">
        <v>198</v>
      </c>
      <c r="B8" s="223">
        <f>SUM('PETI 2020'!K6:K16)</f>
        <v>0</v>
      </c>
      <c r="C8" s="224">
        <v>0.55000000000000004</v>
      </c>
      <c r="D8" s="213"/>
      <c r="E8" s="1038"/>
      <c r="F8" s="1351"/>
      <c r="G8" s="1352"/>
      <c r="H8" s="1352"/>
      <c r="I8" s="1353"/>
      <c r="J8" s="225"/>
    </row>
    <row r="9" spans="1:10" ht="17.25" thickBot="1" x14ac:dyDescent="0.35">
      <c r="A9" s="214" t="s">
        <v>68</v>
      </c>
      <c r="B9" s="226">
        <f>SUM(B6:B8)</f>
        <v>0</v>
      </c>
      <c r="C9" s="227">
        <f>SUM(C6:C8)</f>
        <v>1</v>
      </c>
      <c r="D9" s="213"/>
      <c r="E9" s="1039"/>
      <c r="F9" s="1354"/>
      <c r="G9" s="1355"/>
      <c r="H9" s="1355"/>
      <c r="I9" s="1356"/>
      <c r="J9" s="225"/>
    </row>
    <row r="10" spans="1:10" ht="16.5" x14ac:dyDescent="0.3">
      <c r="A10" s="210"/>
      <c r="B10" s="210"/>
      <c r="C10" s="228"/>
      <c r="D10" s="210"/>
      <c r="E10" s="210"/>
      <c r="F10" s="210"/>
      <c r="G10" s="210"/>
      <c r="H10" s="210"/>
      <c r="I10" s="210"/>
      <c r="J10" s="210"/>
    </row>
    <row r="11" spans="1:10" ht="16.5" x14ac:dyDescent="0.3">
      <c r="A11" s="210"/>
      <c r="B11" s="210"/>
      <c r="C11" s="211"/>
      <c r="D11" s="210"/>
      <c r="E11" s="210"/>
      <c r="F11" s="210"/>
      <c r="G11" s="210"/>
      <c r="H11" s="210"/>
      <c r="I11" s="210"/>
      <c r="J11" s="210"/>
    </row>
    <row r="12" spans="1:10" ht="16.5" x14ac:dyDescent="0.3">
      <c r="A12" s="210"/>
      <c r="B12" s="210"/>
      <c r="C12" s="211"/>
      <c r="D12" s="210"/>
      <c r="E12" s="210"/>
      <c r="F12" s="210"/>
      <c r="G12" s="210"/>
      <c r="H12" s="210"/>
      <c r="I12" s="210"/>
      <c r="J12" s="210"/>
    </row>
    <row r="13" spans="1:10" ht="16.5" x14ac:dyDescent="0.3">
      <c r="A13" s="210"/>
      <c r="B13" s="210"/>
      <c r="C13" s="211"/>
      <c r="D13" s="210"/>
      <c r="E13" s="210"/>
      <c r="F13" s="210"/>
      <c r="G13" s="210"/>
      <c r="H13" s="210"/>
      <c r="I13" s="210"/>
      <c r="J13" s="210"/>
    </row>
    <row r="14" spans="1:10" ht="16.5" x14ac:dyDescent="0.3">
      <c r="A14" s="210"/>
      <c r="B14" s="210"/>
      <c r="C14" s="211"/>
      <c r="D14" s="210"/>
      <c r="E14" s="210"/>
      <c r="F14" s="210"/>
      <c r="G14" s="210"/>
      <c r="H14" s="210"/>
      <c r="I14" s="210"/>
      <c r="J14" s="210"/>
    </row>
    <row r="15" spans="1:10" ht="16.5" x14ac:dyDescent="0.3">
      <c r="A15" s="210"/>
      <c r="B15" s="210"/>
      <c r="C15" s="211"/>
      <c r="D15" s="210"/>
      <c r="E15" s="210"/>
      <c r="F15" s="210"/>
      <c r="G15" s="210"/>
      <c r="H15" s="210"/>
      <c r="I15" s="210"/>
      <c r="J15" s="210"/>
    </row>
    <row r="16" spans="1:10"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3">
    <mergeCell ref="A47:J47"/>
    <mergeCell ref="A48:J51"/>
    <mergeCell ref="A52:J52"/>
    <mergeCell ref="A53:J57"/>
    <mergeCell ref="A30:J30"/>
    <mergeCell ref="A31:J35"/>
    <mergeCell ref="A36:J36"/>
    <mergeCell ref="A37:J40"/>
    <mergeCell ref="A41:J41"/>
    <mergeCell ref="A42:J46"/>
    <mergeCell ref="A26:J29"/>
    <mergeCell ref="A1:A3"/>
    <mergeCell ref="B1:G1"/>
    <mergeCell ref="H1:H2"/>
    <mergeCell ref="I1:I2"/>
    <mergeCell ref="J1:J2"/>
    <mergeCell ref="B2:G2"/>
    <mergeCell ref="B3:G3"/>
    <mergeCell ref="F5:I5"/>
    <mergeCell ref="F6:I6"/>
    <mergeCell ref="E7:E9"/>
    <mergeCell ref="F7:I9"/>
    <mergeCell ref="A25:J25"/>
  </mergeCells>
  <conditionalFormatting sqref="D6:F6 F5 E7:F7">
    <cfRule type="containsText" dxfId="13" priority="1" operator="containsText" text="CUMPLIMIENTO">
      <formula>NOT(ISERROR(SEARCH("CUMPLIMIENTO",D5)))</formula>
    </cfRule>
    <cfRule type="containsText" dxfId="12" priority="2" operator="containsText" text="OBSERVACION">
      <formula>NOT(ISERROR(SEARCH("OBSERVACION",D5)))</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7"/>
  <sheetViews>
    <sheetView zoomScale="85" zoomScaleNormal="85" workbookViewId="0">
      <selection activeCell="E14" sqref="E14"/>
    </sheetView>
  </sheetViews>
  <sheetFormatPr baseColWidth="10" defaultRowHeight="15" x14ac:dyDescent="0.25"/>
  <cols>
    <col min="1" max="1" width="6.7109375" customWidth="1"/>
    <col min="2" max="2" width="14.42578125"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51" customHeight="1" x14ac:dyDescent="0.25">
      <c r="A1" s="973"/>
      <c r="B1" s="974"/>
      <c r="C1" s="975"/>
      <c r="D1" s="1407" t="s">
        <v>835</v>
      </c>
      <c r="E1" s="1408"/>
      <c r="F1" s="1408"/>
      <c r="G1" s="1408"/>
      <c r="H1" s="1408"/>
      <c r="I1" s="1408"/>
      <c r="J1" s="1408"/>
      <c r="K1" s="1408"/>
      <c r="L1" s="1408"/>
      <c r="M1" s="988" t="s">
        <v>164</v>
      </c>
      <c r="N1" s="968" t="s">
        <v>165</v>
      </c>
    </row>
    <row r="2" spans="1:14" ht="34.5" customHeight="1" thickBot="1" x14ac:dyDescent="0.4">
      <c r="A2" s="976"/>
      <c r="B2" s="977"/>
      <c r="C2" s="978"/>
      <c r="D2" s="970" t="s">
        <v>166</v>
      </c>
      <c r="E2" s="970"/>
      <c r="F2" s="970"/>
      <c r="G2" s="970"/>
      <c r="H2" s="970"/>
      <c r="I2" s="970"/>
      <c r="J2" s="970"/>
      <c r="K2" s="970"/>
      <c r="L2" s="970"/>
      <c r="M2" s="989"/>
      <c r="N2" s="969"/>
    </row>
    <row r="3" spans="1:14" ht="33.75" customHeight="1" thickBot="1" x14ac:dyDescent="0.4">
      <c r="A3" s="979"/>
      <c r="B3" s="980"/>
      <c r="C3" s="981"/>
      <c r="D3" s="971" t="s">
        <v>167</v>
      </c>
      <c r="E3" s="971"/>
      <c r="F3" s="971"/>
      <c r="G3" s="971"/>
      <c r="H3" s="971"/>
      <c r="I3" s="971"/>
      <c r="J3" s="971"/>
      <c r="K3" s="971"/>
      <c r="L3" s="971"/>
      <c r="M3" s="591" t="s">
        <v>168</v>
      </c>
      <c r="N3" s="590">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754" t="s">
        <v>64</v>
      </c>
      <c r="C5" s="204" t="s">
        <v>6</v>
      </c>
      <c r="D5" s="205" t="s">
        <v>141</v>
      </c>
      <c r="E5" s="341" t="s">
        <v>170</v>
      </c>
      <c r="F5" s="155" t="s">
        <v>171</v>
      </c>
      <c r="G5" s="156" t="s">
        <v>57</v>
      </c>
      <c r="H5" s="157" t="s">
        <v>9</v>
      </c>
      <c r="I5" s="158" t="s">
        <v>172</v>
      </c>
      <c r="J5" s="159" t="s">
        <v>173</v>
      </c>
      <c r="K5" s="160" t="s">
        <v>59</v>
      </c>
      <c r="L5" s="153" t="s">
        <v>174</v>
      </c>
      <c r="M5" s="158" t="s">
        <v>142</v>
      </c>
      <c r="N5" s="152" t="s">
        <v>175</v>
      </c>
    </row>
    <row r="6" spans="1:14" ht="22.5" customHeight="1" x14ac:dyDescent="0.25">
      <c r="A6" s="1053">
        <v>1</v>
      </c>
      <c r="B6" s="1361" t="s">
        <v>162</v>
      </c>
      <c r="C6" s="1057" t="s">
        <v>836</v>
      </c>
      <c r="D6" s="1298" t="s">
        <v>837</v>
      </c>
      <c r="E6" s="403" t="s">
        <v>178</v>
      </c>
      <c r="F6" s="162">
        <v>8.3000000000000004E-2</v>
      </c>
      <c r="G6" s="951">
        <v>0</v>
      </c>
      <c r="H6" s="993">
        <v>43951</v>
      </c>
      <c r="I6" s="1004">
        <v>0</v>
      </c>
      <c r="J6" s="993">
        <v>44073</v>
      </c>
      <c r="K6" s="946">
        <v>0</v>
      </c>
      <c r="L6" s="1006">
        <v>44185</v>
      </c>
      <c r="M6" s="987">
        <f>SUM(G6,I6,K6)</f>
        <v>0</v>
      </c>
      <c r="N6" s="992"/>
    </row>
    <row r="7" spans="1:14" ht="24" customHeight="1" x14ac:dyDescent="0.25">
      <c r="A7" s="1053"/>
      <c r="B7" s="1362"/>
      <c r="C7" s="1058"/>
      <c r="D7" s="1239"/>
      <c r="E7" s="404" t="s">
        <v>179</v>
      </c>
      <c r="F7" s="164">
        <v>8.3000000000000004E-2</v>
      </c>
      <c r="G7" s="951"/>
      <c r="H7" s="993"/>
      <c r="I7" s="1004"/>
      <c r="J7" s="993"/>
      <c r="K7" s="946"/>
      <c r="L7" s="1006"/>
      <c r="M7" s="949"/>
      <c r="N7" s="999"/>
    </row>
    <row r="8" spans="1:14" ht="24" customHeight="1" thickBot="1" x14ac:dyDescent="0.3">
      <c r="A8" s="1053"/>
      <c r="B8" s="1363"/>
      <c r="C8" s="1059"/>
      <c r="D8" s="1240"/>
      <c r="E8" s="404" t="s">
        <v>180</v>
      </c>
      <c r="F8" s="165">
        <v>8.4000000000000005E-2</v>
      </c>
      <c r="G8" s="952"/>
      <c r="H8" s="993"/>
      <c r="I8" s="1005"/>
      <c r="J8" s="993"/>
      <c r="K8" s="947"/>
      <c r="L8" s="1006"/>
      <c r="M8" s="949"/>
      <c r="N8" s="999"/>
    </row>
    <row r="9" spans="1:14" ht="35.25" customHeight="1" x14ac:dyDescent="0.25">
      <c r="A9" s="1063">
        <v>2</v>
      </c>
      <c r="B9" s="1364" t="s">
        <v>162</v>
      </c>
      <c r="C9" s="1065" t="s">
        <v>838</v>
      </c>
      <c r="D9" s="1238" t="s">
        <v>839</v>
      </c>
      <c r="E9" s="404" t="s">
        <v>178</v>
      </c>
      <c r="F9" s="162">
        <v>8.3000000000000004E-2</v>
      </c>
      <c r="G9" s="959">
        <v>0</v>
      </c>
      <c r="H9" s="993"/>
      <c r="I9" s="1003">
        <v>0</v>
      </c>
      <c r="J9" s="993"/>
      <c r="K9" s="945">
        <v>0</v>
      </c>
      <c r="L9" s="1006"/>
      <c r="M9" s="948">
        <f>SUM(G9,I9,K9,)</f>
        <v>0</v>
      </c>
      <c r="N9" s="990"/>
    </row>
    <row r="10" spans="1:14" ht="38.25" customHeight="1" x14ac:dyDescent="0.25">
      <c r="A10" s="1053"/>
      <c r="B10" s="1362"/>
      <c r="C10" s="1058"/>
      <c r="D10" s="1239"/>
      <c r="E10" s="404" t="s">
        <v>179</v>
      </c>
      <c r="F10" s="164">
        <v>8.3000000000000004E-2</v>
      </c>
      <c r="G10" s="951"/>
      <c r="H10" s="993"/>
      <c r="I10" s="1004"/>
      <c r="J10" s="993"/>
      <c r="K10" s="946"/>
      <c r="L10" s="1006"/>
      <c r="M10" s="949"/>
      <c r="N10" s="991"/>
    </row>
    <row r="11" spans="1:14" ht="37.5" customHeight="1" thickBot="1" x14ac:dyDescent="0.3">
      <c r="A11" s="1064"/>
      <c r="B11" s="1363"/>
      <c r="C11" s="1059"/>
      <c r="D11" s="1240"/>
      <c r="E11" s="405" t="s">
        <v>180</v>
      </c>
      <c r="F11" s="165">
        <v>8.4000000000000005E-2</v>
      </c>
      <c r="G11" s="952"/>
      <c r="H11" s="993"/>
      <c r="I11" s="1005"/>
      <c r="J11" s="993"/>
      <c r="K11" s="947"/>
      <c r="L11" s="1006"/>
      <c r="M11" s="950"/>
      <c r="N11" s="992"/>
    </row>
    <row r="12" spans="1:14" ht="37.5" customHeight="1" x14ac:dyDescent="0.25">
      <c r="A12" s="1063">
        <v>3</v>
      </c>
      <c r="B12" s="1364" t="s">
        <v>162</v>
      </c>
      <c r="C12" s="1065" t="s">
        <v>840</v>
      </c>
      <c r="D12" s="1238" t="s">
        <v>841</v>
      </c>
      <c r="E12" s="405" t="s">
        <v>178</v>
      </c>
      <c r="F12" s="162">
        <v>8.3000000000000004E-2</v>
      </c>
      <c r="G12" s="959">
        <v>0</v>
      </c>
      <c r="H12" s="993"/>
      <c r="I12" s="1003">
        <v>0</v>
      </c>
      <c r="J12" s="993"/>
      <c r="K12" s="945">
        <v>0</v>
      </c>
      <c r="L12" s="1006"/>
      <c r="M12" s="948">
        <f>SUM(G12,I12,K12)</f>
        <v>0</v>
      </c>
      <c r="N12" s="990"/>
    </row>
    <row r="13" spans="1:14" ht="37.5" customHeight="1" x14ac:dyDescent="0.25">
      <c r="A13" s="1053"/>
      <c r="B13" s="1362"/>
      <c r="C13" s="1058"/>
      <c r="D13" s="1239"/>
      <c r="E13" s="405" t="s">
        <v>179</v>
      </c>
      <c r="F13" s="164">
        <v>8.3000000000000004E-2</v>
      </c>
      <c r="G13" s="951"/>
      <c r="H13" s="993"/>
      <c r="I13" s="1004"/>
      <c r="J13" s="993"/>
      <c r="K13" s="946"/>
      <c r="L13" s="1006"/>
      <c r="M13" s="949"/>
      <c r="N13" s="991"/>
    </row>
    <row r="14" spans="1:14" ht="43.5" customHeight="1" thickBot="1" x14ac:dyDescent="0.3">
      <c r="A14" s="1053"/>
      <c r="B14" s="1363"/>
      <c r="C14" s="1059"/>
      <c r="D14" s="1240"/>
      <c r="E14" s="405" t="s">
        <v>180</v>
      </c>
      <c r="F14" s="165">
        <v>8.4000000000000005E-2</v>
      </c>
      <c r="G14" s="952"/>
      <c r="H14" s="993"/>
      <c r="I14" s="1005"/>
      <c r="J14" s="993"/>
      <c r="K14" s="947"/>
      <c r="L14" s="1006"/>
      <c r="M14" s="950"/>
      <c r="N14" s="992"/>
    </row>
    <row r="15" spans="1:14" ht="43.5" customHeight="1" x14ac:dyDescent="0.25">
      <c r="A15" s="1052">
        <v>4</v>
      </c>
      <c r="B15" s="1364" t="s">
        <v>162</v>
      </c>
      <c r="C15" s="1065" t="s">
        <v>842</v>
      </c>
      <c r="D15" s="1238" t="s">
        <v>843</v>
      </c>
      <c r="E15" s="405" t="s">
        <v>178</v>
      </c>
      <c r="F15" s="162">
        <v>8.3000000000000004E-2</v>
      </c>
      <c r="G15" s="957">
        <v>0</v>
      </c>
      <c r="H15" s="993"/>
      <c r="I15" s="1001">
        <v>0</v>
      </c>
      <c r="J15" s="993"/>
      <c r="K15" s="995">
        <v>0</v>
      </c>
      <c r="L15" s="1006"/>
      <c r="M15" s="997">
        <f>SUM(G15,I15,K15)</f>
        <v>0</v>
      </c>
      <c r="N15" s="999"/>
    </row>
    <row r="16" spans="1:14" ht="43.5" customHeight="1" x14ac:dyDescent="0.25">
      <c r="A16" s="1053"/>
      <c r="B16" s="1362"/>
      <c r="C16" s="1058"/>
      <c r="D16" s="1239"/>
      <c r="E16" s="405" t="s">
        <v>179</v>
      </c>
      <c r="F16" s="164">
        <v>8.3000000000000004E-2</v>
      </c>
      <c r="G16" s="958"/>
      <c r="H16" s="993"/>
      <c r="I16" s="1002"/>
      <c r="J16" s="993"/>
      <c r="K16" s="996"/>
      <c r="L16" s="1006"/>
      <c r="M16" s="997"/>
      <c r="N16" s="999"/>
    </row>
    <row r="17" spans="1:14" ht="47.25" customHeight="1" thickBot="1" x14ac:dyDescent="0.3">
      <c r="A17" s="1067"/>
      <c r="B17" s="1365"/>
      <c r="C17" s="1069"/>
      <c r="D17" s="1299"/>
      <c r="E17" s="407" t="s">
        <v>180</v>
      </c>
      <c r="F17" s="168">
        <v>8.4000000000000005E-2</v>
      </c>
      <c r="G17" s="958"/>
      <c r="H17" s="993"/>
      <c r="I17" s="1002"/>
      <c r="J17" s="993"/>
      <c r="K17" s="996"/>
      <c r="L17" s="1006"/>
      <c r="M17" s="998"/>
      <c r="N17" s="1000"/>
    </row>
    <row r="18" spans="1:14" ht="26.25" customHeight="1" thickBot="1" x14ac:dyDescent="0.3">
      <c r="C18" s="960" t="s">
        <v>187</v>
      </c>
      <c r="D18" s="961"/>
      <c r="E18" s="1294"/>
      <c r="F18" s="169">
        <f>SUM(F6:F17)</f>
        <v>0.99999999999999978</v>
      </c>
      <c r="G18" s="170">
        <f>SUM(G6:G17)</f>
        <v>0</v>
      </c>
      <c r="H18" s="994"/>
      <c r="I18" s="171">
        <f>SUM(I6:I17,G18)</f>
        <v>0</v>
      </c>
      <c r="J18" s="994"/>
      <c r="K18" s="172">
        <f>SUM(K6:K17,I18)</f>
        <v>0</v>
      </c>
      <c r="L18" s="994"/>
      <c r="M18" s="173"/>
      <c r="N18" s="174"/>
    </row>
    <row r="19" spans="1:14" ht="92.25" customHeight="1" x14ac:dyDescent="0.25">
      <c r="C19" s="175"/>
      <c r="D19" s="175"/>
      <c r="E19" s="176"/>
      <c r="F19" s="177"/>
      <c r="G19" s="178"/>
      <c r="H19" s="179"/>
      <c r="I19" s="180"/>
      <c r="J19" s="176"/>
      <c r="K19" s="180"/>
      <c r="L19" s="181"/>
      <c r="M19" s="182"/>
      <c r="N19" s="183"/>
    </row>
    <row r="20" spans="1:14" ht="44.25" customHeight="1" x14ac:dyDescent="0.25">
      <c r="C20" s="175"/>
      <c r="D20" s="175"/>
      <c r="E20" s="176"/>
      <c r="F20" s="177"/>
      <c r="G20" s="178"/>
      <c r="H20" s="179"/>
      <c r="I20" s="180"/>
      <c r="J20" s="176"/>
      <c r="K20" s="180"/>
      <c r="L20" s="181"/>
      <c r="M20" s="182"/>
      <c r="N20" s="183"/>
    </row>
    <row r="21" spans="1:14" ht="47.25" customHeight="1" x14ac:dyDescent="0.25">
      <c r="C21" s="175"/>
      <c r="D21" s="175"/>
      <c r="E21" s="176"/>
      <c r="F21" s="177"/>
      <c r="G21" s="178"/>
      <c r="H21" s="179"/>
      <c r="I21" s="180"/>
      <c r="J21" s="176"/>
      <c r="K21" s="180"/>
      <c r="L21" s="181"/>
      <c r="M21" s="182"/>
      <c r="N21" s="183"/>
    </row>
    <row r="22" spans="1:14" ht="82.5" customHeight="1" x14ac:dyDescent="0.25">
      <c r="C22" s="175"/>
      <c r="D22" s="175"/>
      <c r="E22" s="176"/>
      <c r="F22" s="177"/>
      <c r="G22" s="178"/>
      <c r="H22" s="179"/>
      <c r="I22" s="180"/>
      <c r="J22" s="176"/>
      <c r="K22" s="180"/>
      <c r="L22" s="181"/>
      <c r="M22" s="182"/>
      <c r="N22" s="183"/>
    </row>
    <row r="23" spans="1:14" ht="113.25" customHeight="1" x14ac:dyDescent="0.25">
      <c r="C23" s="175"/>
      <c r="D23" s="175"/>
      <c r="E23" s="176"/>
      <c r="F23" s="177"/>
      <c r="G23" s="178"/>
      <c r="H23" s="179"/>
      <c r="I23" s="180"/>
      <c r="J23" s="176"/>
      <c r="K23" s="180"/>
      <c r="L23" s="181"/>
      <c r="M23" s="182"/>
      <c r="N23" s="183"/>
    </row>
    <row r="24" spans="1:14" ht="82.5" customHeight="1" x14ac:dyDescent="0.25">
      <c r="C24" s="175"/>
      <c r="D24" s="175"/>
      <c r="E24" s="176"/>
      <c r="F24" s="177"/>
      <c r="G24" s="184"/>
      <c r="H24" s="179"/>
      <c r="I24" s="185"/>
      <c r="J24" s="176"/>
      <c r="K24" s="185"/>
      <c r="L24" s="181"/>
      <c r="M24" s="182"/>
      <c r="N24" s="9"/>
    </row>
    <row r="25" spans="1:14" ht="147.75" customHeight="1" x14ac:dyDescent="0.25">
      <c r="C25" s="175"/>
      <c r="D25" s="175"/>
      <c r="E25" s="176"/>
      <c r="F25" s="177"/>
      <c r="G25" s="178"/>
      <c r="H25" s="179"/>
      <c r="I25" s="180"/>
      <c r="J25" s="176"/>
      <c r="K25" s="180"/>
      <c r="L25" s="181"/>
      <c r="M25" s="182"/>
      <c r="N25" s="183"/>
    </row>
    <row r="26" spans="1:14" ht="87.75" customHeight="1" x14ac:dyDescent="0.25">
      <c r="C26" s="175"/>
      <c r="D26" s="175"/>
      <c r="E26" s="176"/>
      <c r="F26" s="177"/>
      <c r="G26" s="178"/>
      <c r="H26" s="179"/>
      <c r="I26" s="180"/>
      <c r="J26" s="176"/>
      <c r="K26" s="180"/>
      <c r="L26" s="181"/>
      <c r="M26" s="182"/>
      <c r="N26" s="183"/>
    </row>
    <row r="27" spans="1:14" ht="96.75" customHeight="1" x14ac:dyDescent="0.25">
      <c r="C27" s="175"/>
      <c r="D27" s="175"/>
      <c r="E27" s="176"/>
      <c r="F27" s="177"/>
      <c r="G27" s="178"/>
      <c r="H27" s="179"/>
      <c r="I27" s="180"/>
      <c r="J27" s="176"/>
      <c r="K27" s="180"/>
      <c r="L27" s="181"/>
      <c r="M27" s="182"/>
      <c r="N27" s="183"/>
    </row>
    <row r="28" spans="1:14" ht="45" customHeight="1" x14ac:dyDescent="0.25">
      <c r="C28" s="175"/>
      <c r="D28" s="175"/>
      <c r="E28" s="176"/>
      <c r="F28" s="177"/>
      <c r="G28" s="178"/>
      <c r="H28" s="179"/>
      <c r="I28" s="180"/>
      <c r="J28" s="176"/>
      <c r="K28" s="180"/>
      <c r="L28" s="181"/>
      <c r="M28" s="182"/>
      <c r="N28" s="183"/>
    </row>
    <row r="29" spans="1:14" ht="60.75" customHeight="1" x14ac:dyDescent="0.25">
      <c r="C29" s="175"/>
      <c r="D29" s="175"/>
      <c r="E29" s="176"/>
      <c r="F29" s="177"/>
      <c r="G29" s="178"/>
      <c r="H29" s="179"/>
      <c r="I29" s="180"/>
      <c r="J29" s="176"/>
      <c r="K29" s="180"/>
      <c r="L29" s="181"/>
      <c r="M29" s="182"/>
      <c r="N29" s="183"/>
    </row>
    <row r="30" spans="1:14" ht="63" customHeight="1" x14ac:dyDescent="0.25">
      <c r="C30" s="175"/>
      <c r="D30" s="175"/>
      <c r="E30" s="176"/>
      <c r="F30" s="177"/>
      <c r="G30" s="178"/>
      <c r="H30" s="179"/>
      <c r="I30" s="180"/>
      <c r="J30" s="176"/>
      <c r="K30" s="180"/>
      <c r="L30" s="181"/>
      <c r="M30" s="182"/>
      <c r="N30" s="183"/>
    </row>
    <row r="31" spans="1:14" ht="73.5" customHeight="1" x14ac:dyDescent="0.25">
      <c r="C31" s="175"/>
      <c r="D31" s="175"/>
      <c r="E31" s="176"/>
      <c r="F31" s="177"/>
      <c r="G31" s="184"/>
      <c r="H31" s="179"/>
      <c r="I31" s="185"/>
      <c r="J31" s="176"/>
      <c r="K31" s="185"/>
      <c r="L31" s="181"/>
      <c r="M31" s="182"/>
      <c r="N31" s="9"/>
    </row>
    <row r="32" spans="1:14" ht="90.75" customHeight="1" x14ac:dyDescent="0.25">
      <c r="C32" s="175"/>
      <c r="D32" s="175"/>
      <c r="E32" s="176"/>
      <c r="F32" s="177"/>
      <c r="G32" s="178"/>
      <c r="H32" s="179"/>
      <c r="I32" s="180"/>
      <c r="J32" s="176"/>
      <c r="K32" s="180"/>
      <c r="L32" s="181"/>
      <c r="M32" s="182"/>
      <c r="N32" s="183"/>
    </row>
    <row r="33" spans="3:14" ht="89.25" customHeight="1" x14ac:dyDescent="0.25">
      <c r="C33" s="175"/>
      <c r="D33" s="175"/>
      <c r="E33" s="176"/>
      <c r="F33" s="177"/>
      <c r="G33" s="178"/>
      <c r="H33" s="179"/>
      <c r="I33" s="180"/>
      <c r="J33" s="176"/>
      <c r="K33" s="180"/>
      <c r="L33" s="181"/>
      <c r="M33" s="182"/>
      <c r="N33" s="183"/>
    </row>
    <row r="34" spans="3:14" ht="87.75" customHeight="1" x14ac:dyDescent="0.25">
      <c r="C34" s="175"/>
      <c r="D34" s="175"/>
      <c r="E34" s="176"/>
      <c r="F34" s="186"/>
      <c r="G34" s="184"/>
      <c r="H34" s="179"/>
      <c r="I34" s="185"/>
      <c r="J34" s="176"/>
      <c r="K34" s="185"/>
      <c r="L34" s="181"/>
      <c r="M34" s="182"/>
      <c r="N34" s="9"/>
    </row>
    <row r="35" spans="3:14" ht="67.5" customHeight="1" x14ac:dyDescent="0.25">
      <c r="C35" s="175"/>
      <c r="D35" s="175"/>
      <c r="E35" s="176"/>
      <c r="F35" s="186"/>
      <c r="G35" s="184"/>
      <c r="H35" s="179"/>
      <c r="I35" s="185"/>
      <c r="J35" s="176"/>
      <c r="K35" s="185"/>
      <c r="L35" s="181"/>
      <c r="M35" s="182"/>
      <c r="N35" s="9"/>
    </row>
    <row r="36" spans="3:14" ht="99.75" customHeight="1" x14ac:dyDescent="0.25">
      <c r="C36" s="175"/>
      <c r="D36" s="175"/>
      <c r="E36" s="176"/>
      <c r="F36" s="186"/>
      <c r="G36" s="184"/>
      <c r="H36" s="179"/>
      <c r="I36" s="185"/>
      <c r="J36" s="176"/>
      <c r="K36" s="185"/>
      <c r="L36" s="181"/>
      <c r="M36" s="182"/>
      <c r="N36" s="9"/>
    </row>
    <row r="37" spans="3:14" ht="77.25" customHeight="1" x14ac:dyDescent="0.25">
      <c r="C37" s="175"/>
      <c r="D37" s="175"/>
      <c r="E37" s="176"/>
      <c r="F37" s="177"/>
      <c r="G37" s="184"/>
      <c r="H37" s="179"/>
      <c r="I37" s="185"/>
      <c r="J37" s="176"/>
      <c r="K37" s="185"/>
      <c r="L37" s="181"/>
      <c r="M37" s="182"/>
      <c r="N37" s="9"/>
    </row>
  </sheetData>
  <mergeCells count="46">
    <mergeCell ref="N6:N8"/>
    <mergeCell ref="J6:J18"/>
    <mergeCell ref="G15:G17"/>
    <mergeCell ref="C18:E18"/>
    <mergeCell ref="A15:A17"/>
    <mergeCell ref="N1:N2"/>
    <mergeCell ref="D2:L2"/>
    <mergeCell ref="D3:L3"/>
    <mergeCell ref="A9:A11"/>
    <mergeCell ref="B9:B11"/>
    <mergeCell ref="C9:C11"/>
    <mergeCell ref="D9:D11"/>
    <mergeCell ref="A1:C3"/>
    <mergeCell ref="D1:L1"/>
    <mergeCell ref="A6:A8"/>
    <mergeCell ref="B6:B8"/>
    <mergeCell ref="C6:C8"/>
    <mergeCell ref="D6:D8"/>
    <mergeCell ref="M6:M8"/>
    <mergeCell ref="M1:M2"/>
    <mergeCell ref="A12:A14"/>
    <mergeCell ref="B12:B14"/>
    <mergeCell ref="C12:C14"/>
    <mergeCell ref="D12:D14"/>
    <mergeCell ref="G12:G14"/>
    <mergeCell ref="G9:G11"/>
    <mergeCell ref="I9:I11"/>
    <mergeCell ref="K9:K11"/>
    <mergeCell ref="M9:M11"/>
    <mergeCell ref="G6:G8"/>
    <mergeCell ref="B15:B17"/>
    <mergeCell ref="C15:C17"/>
    <mergeCell ref="D15:D17"/>
    <mergeCell ref="N9:N11"/>
    <mergeCell ref="H6:H18"/>
    <mergeCell ref="K15:K17"/>
    <mergeCell ref="M15:M17"/>
    <mergeCell ref="N15:N17"/>
    <mergeCell ref="I15:I17"/>
    <mergeCell ref="I12:I14"/>
    <mergeCell ref="K12:K14"/>
    <mergeCell ref="M12:M14"/>
    <mergeCell ref="N12:N14"/>
    <mergeCell ref="I6:I8"/>
    <mergeCell ref="K6:K8"/>
    <mergeCell ref="L6:L18"/>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D19" sqref="D19"/>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7.5" customHeight="1" x14ac:dyDescent="0.25">
      <c r="A1" s="1014"/>
      <c r="B1" s="1276" t="s">
        <v>844</v>
      </c>
      <c r="C1" s="1277"/>
      <c r="D1" s="1277"/>
      <c r="E1" s="1277"/>
      <c r="F1" s="1277"/>
      <c r="G1" s="1278"/>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167</v>
      </c>
      <c r="C3" s="1012"/>
      <c r="D3" s="1012"/>
      <c r="E3" s="1012"/>
      <c r="F3" s="1012"/>
      <c r="G3" s="1013"/>
      <c r="H3" s="593" t="s">
        <v>168</v>
      </c>
      <c r="I3" s="594">
        <v>1</v>
      </c>
      <c r="J3" s="595"/>
      <c r="K3" s="592"/>
    </row>
    <row r="4" spans="1:11" ht="17.25" thickBot="1" x14ac:dyDescent="0.35">
      <c r="A4" s="210"/>
      <c r="B4" s="210"/>
      <c r="C4" s="211"/>
      <c r="D4" s="210"/>
      <c r="E4" s="210"/>
      <c r="F4" s="210"/>
      <c r="G4" s="210"/>
      <c r="H4" s="210"/>
      <c r="I4" s="210"/>
      <c r="J4" s="210"/>
    </row>
    <row r="5" spans="1:11" ht="17.25" thickBot="1" x14ac:dyDescent="0.35">
      <c r="A5" s="589" t="s">
        <v>64</v>
      </c>
      <c r="B5" s="212" t="s">
        <v>65</v>
      </c>
      <c r="C5" s="212" t="s">
        <v>66</v>
      </c>
      <c r="D5" s="213"/>
      <c r="E5" s="214" t="s">
        <v>190</v>
      </c>
      <c r="F5" s="1031" t="s">
        <v>845</v>
      </c>
      <c r="G5" s="1032"/>
      <c r="H5" s="1032"/>
      <c r="I5" s="1033"/>
      <c r="J5" s="213"/>
    </row>
    <row r="6" spans="1:11" ht="17.25" thickBot="1" x14ac:dyDescent="0.35">
      <c r="A6" s="215" t="s">
        <v>192</v>
      </c>
      <c r="B6" s="216">
        <f>SUM('PLAN TRATAMIENTO RIESGOS 2020'!G6:G17)</f>
        <v>0</v>
      </c>
      <c r="C6" s="217">
        <v>0.33200000000000002</v>
      </c>
      <c r="D6" s="213"/>
      <c r="E6" s="218" t="s">
        <v>193</v>
      </c>
      <c r="F6" s="1034" t="s">
        <v>194</v>
      </c>
      <c r="G6" s="1035"/>
      <c r="H6" s="1035"/>
      <c r="I6" s="1036"/>
      <c r="J6" s="213"/>
    </row>
    <row r="7" spans="1:11" ht="17.25" thickBot="1" x14ac:dyDescent="0.35">
      <c r="A7" s="219" t="s">
        <v>195</v>
      </c>
      <c r="B7" s="220">
        <f>SUM('PLAN TRATAMIENTO RIESGOS 2020'!I6:I17)</f>
        <v>0</v>
      </c>
      <c r="C7" s="221">
        <v>0.33200000000000002</v>
      </c>
      <c r="D7" s="213"/>
      <c r="E7" s="1037" t="s">
        <v>196</v>
      </c>
      <c r="F7" s="1409" t="s">
        <v>846</v>
      </c>
      <c r="G7" s="1410"/>
      <c r="H7" s="1410"/>
      <c r="I7" s="1411"/>
      <c r="J7" s="213"/>
    </row>
    <row r="8" spans="1:11" ht="17.25" thickBot="1" x14ac:dyDescent="0.35">
      <c r="A8" s="222" t="s">
        <v>198</v>
      </c>
      <c r="B8" s="223">
        <f>SUM('PLAN TRATAMIENTO RIESGOS 2020'!K6:K17)</f>
        <v>0</v>
      </c>
      <c r="C8" s="224">
        <v>0.33600000000000002</v>
      </c>
      <c r="D8" s="213"/>
      <c r="E8" s="1038"/>
      <c r="F8" s="1412"/>
      <c r="G8" s="1413"/>
      <c r="H8" s="1413"/>
      <c r="I8" s="1414"/>
      <c r="J8" s="225"/>
    </row>
    <row r="9" spans="1:11" ht="17.25" thickBot="1" x14ac:dyDescent="0.35">
      <c r="A9" s="214" t="s">
        <v>68</v>
      </c>
      <c r="B9" s="226">
        <f>SUM(B6:B8)</f>
        <v>0</v>
      </c>
      <c r="C9" s="227">
        <v>1</v>
      </c>
      <c r="D9" s="213"/>
      <c r="E9" s="1039"/>
      <c r="F9" s="1415"/>
      <c r="G9" s="1416"/>
      <c r="H9" s="1416"/>
      <c r="I9" s="1417"/>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11" priority="1" operator="containsText" text="CUMPLIMIENTO">
      <formula>NOT(ISERROR(SEARCH("CUMPLIMIENTO",D5)))</formula>
    </cfRule>
    <cfRule type="containsText" dxfId="10" priority="2" operator="containsText" text="OBSERVACION">
      <formula>NOT(ISERROR(SEARCH("OBSERVACION",D5)))</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1"/>
  <sheetViews>
    <sheetView workbookViewId="0">
      <selection activeCell="G6" sqref="G6"/>
    </sheetView>
  </sheetViews>
  <sheetFormatPr baseColWidth="10" defaultRowHeight="15" x14ac:dyDescent="0.25"/>
  <cols>
    <col min="1" max="1" width="6.7109375" customWidth="1"/>
    <col min="2" max="2" width="14.42578125"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847</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279</v>
      </c>
      <c r="E3" s="971"/>
      <c r="F3" s="971"/>
      <c r="G3" s="971"/>
      <c r="H3" s="971"/>
      <c r="I3" s="971"/>
      <c r="J3" s="971"/>
      <c r="K3" s="971"/>
      <c r="L3" s="971"/>
      <c r="M3" s="761" t="s">
        <v>168</v>
      </c>
      <c r="N3" s="759">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754" t="s">
        <v>64</v>
      </c>
      <c r="C5" s="204" t="s">
        <v>6</v>
      </c>
      <c r="D5" s="205" t="s">
        <v>141</v>
      </c>
      <c r="E5" s="154" t="s">
        <v>170</v>
      </c>
      <c r="F5" s="155" t="s">
        <v>171</v>
      </c>
      <c r="G5" s="156" t="s">
        <v>57</v>
      </c>
      <c r="H5" s="157" t="s">
        <v>9</v>
      </c>
      <c r="I5" s="158" t="s">
        <v>172</v>
      </c>
      <c r="J5" s="159" t="s">
        <v>173</v>
      </c>
      <c r="K5" s="160" t="s">
        <v>59</v>
      </c>
      <c r="L5" s="153" t="s">
        <v>174</v>
      </c>
      <c r="M5" s="158" t="s">
        <v>142</v>
      </c>
      <c r="N5" s="152" t="s">
        <v>175</v>
      </c>
    </row>
    <row r="6" spans="1:14" ht="110.25" x14ac:dyDescent="0.25">
      <c r="A6" s="758">
        <v>1</v>
      </c>
      <c r="B6" s="769" t="s">
        <v>162</v>
      </c>
      <c r="C6" s="767" t="s">
        <v>848</v>
      </c>
      <c r="D6" s="768" t="s">
        <v>849</v>
      </c>
      <c r="E6" s="200" t="s">
        <v>178</v>
      </c>
      <c r="F6" s="162">
        <v>0.33500000000000002</v>
      </c>
      <c r="G6" s="757">
        <v>0</v>
      </c>
      <c r="H6" s="993">
        <v>43951</v>
      </c>
      <c r="I6" s="762">
        <v>0</v>
      </c>
      <c r="J6" s="993">
        <v>44073</v>
      </c>
      <c r="K6" s="756">
        <v>0</v>
      </c>
      <c r="L6" s="1006">
        <v>44185</v>
      </c>
      <c r="M6" s="760">
        <f>SUM(G6,I6,K6)</f>
        <v>0</v>
      </c>
      <c r="N6" s="773"/>
    </row>
    <row r="7" spans="1:14" ht="15.75" x14ac:dyDescent="0.25">
      <c r="A7" s="1063">
        <v>2</v>
      </c>
      <c r="B7" s="953" t="s">
        <v>162</v>
      </c>
      <c r="C7" s="955" t="s">
        <v>850</v>
      </c>
      <c r="D7" s="966" t="s">
        <v>851</v>
      </c>
      <c r="E7" s="201" t="s">
        <v>178</v>
      </c>
      <c r="F7" s="162">
        <v>0.1111</v>
      </c>
      <c r="G7" s="959">
        <v>0</v>
      </c>
      <c r="H7" s="993"/>
      <c r="I7" s="1003">
        <v>0</v>
      </c>
      <c r="J7" s="993"/>
      <c r="K7" s="945">
        <v>0</v>
      </c>
      <c r="L7" s="1006"/>
      <c r="M7" s="948">
        <f>SUM(G7,I7,K7,)</f>
        <v>0</v>
      </c>
      <c r="N7" s="990"/>
    </row>
    <row r="8" spans="1:14" ht="15.75" x14ac:dyDescent="0.25">
      <c r="A8" s="1053"/>
      <c r="B8" s="953"/>
      <c r="C8" s="955"/>
      <c r="D8" s="966"/>
      <c r="E8" s="201" t="s">
        <v>179</v>
      </c>
      <c r="F8" s="164">
        <v>0.1111</v>
      </c>
      <c r="G8" s="951"/>
      <c r="H8" s="993"/>
      <c r="I8" s="1004"/>
      <c r="J8" s="993"/>
      <c r="K8" s="946"/>
      <c r="L8" s="1006"/>
      <c r="M8" s="949"/>
      <c r="N8" s="991"/>
    </row>
    <row r="9" spans="1:14" ht="15.75" x14ac:dyDescent="0.25">
      <c r="A9" s="1064"/>
      <c r="B9" s="953"/>
      <c r="C9" s="955"/>
      <c r="D9" s="966"/>
      <c r="E9" s="202" t="s">
        <v>180</v>
      </c>
      <c r="F9" s="165">
        <v>0.1111</v>
      </c>
      <c r="G9" s="952"/>
      <c r="H9" s="993"/>
      <c r="I9" s="1005"/>
      <c r="J9" s="993"/>
      <c r="K9" s="947"/>
      <c r="L9" s="1006"/>
      <c r="M9" s="950"/>
      <c r="N9" s="992"/>
    </row>
    <row r="10" spans="1:14" ht="15.75" x14ac:dyDescent="0.25">
      <c r="A10" s="1063">
        <v>3</v>
      </c>
      <c r="B10" s="953" t="s">
        <v>162</v>
      </c>
      <c r="C10" s="955" t="s">
        <v>852</v>
      </c>
      <c r="D10" s="966" t="s">
        <v>853</v>
      </c>
      <c r="E10" s="202" t="s">
        <v>179</v>
      </c>
      <c r="F10" s="386">
        <v>0.16600000000000001</v>
      </c>
      <c r="G10" s="959">
        <v>0</v>
      </c>
      <c r="H10" s="993"/>
      <c r="I10" s="1003">
        <v>0</v>
      </c>
      <c r="J10" s="993"/>
      <c r="K10" s="945">
        <v>0</v>
      </c>
      <c r="L10" s="1006"/>
      <c r="M10" s="948">
        <f>SUM(G10,I10,K10)</f>
        <v>0</v>
      </c>
      <c r="N10" s="990"/>
    </row>
    <row r="11" spans="1:14" ht="16.5" thickBot="1" x14ac:dyDescent="0.3">
      <c r="A11" s="1067"/>
      <c r="B11" s="954"/>
      <c r="C11" s="956"/>
      <c r="D11" s="967"/>
      <c r="E11" s="202" t="s">
        <v>180</v>
      </c>
      <c r="F11" s="165">
        <v>0.16600000000000001</v>
      </c>
      <c r="G11" s="951"/>
      <c r="H11" s="993"/>
      <c r="I11" s="1004"/>
      <c r="J11" s="993"/>
      <c r="K11" s="946"/>
      <c r="L11" s="1006"/>
      <c r="M11" s="1419"/>
      <c r="N11" s="1418"/>
    </row>
    <row r="12" spans="1:14" ht="16.5" thickBot="1" x14ac:dyDescent="0.3">
      <c r="B12" s="1316" t="s">
        <v>187</v>
      </c>
      <c r="C12" s="1317"/>
      <c r="D12" s="1317"/>
      <c r="E12" s="962"/>
      <c r="F12" s="169">
        <f>SUM(F6:F11)</f>
        <v>1.0003</v>
      </c>
      <c r="G12" s="170">
        <f>SUM(G6:G11)</f>
        <v>0</v>
      </c>
      <c r="H12" s="994"/>
      <c r="I12" s="171">
        <f>SUM(I6:I11,G12)</f>
        <v>0</v>
      </c>
      <c r="J12" s="994"/>
      <c r="K12" s="172">
        <f>SUM(K6:K11,I12)</f>
        <v>0</v>
      </c>
      <c r="L12" s="994"/>
      <c r="M12" s="173"/>
      <c r="N12" s="174"/>
    </row>
    <row r="13" spans="1:14" ht="15.75" x14ac:dyDescent="0.25">
      <c r="C13" s="175"/>
      <c r="D13" s="175"/>
      <c r="E13" s="176"/>
      <c r="F13" s="177"/>
      <c r="G13" s="178"/>
      <c r="H13" s="179"/>
      <c r="I13" s="180"/>
      <c r="J13" s="176"/>
      <c r="K13" s="180"/>
      <c r="L13" s="181"/>
      <c r="M13" s="182"/>
      <c r="N13" s="183"/>
    </row>
    <row r="14" spans="1:14" ht="15.75" x14ac:dyDescent="0.25">
      <c r="C14" s="175"/>
      <c r="D14" s="175"/>
      <c r="E14" s="176"/>
      <c r="F14" s="177"/>
      <c r="G14" s="178"/>
      <c r="H14" s="179"/>
      <c r="I14" s="180"/>
      <c r="J14" s="176"/>
      <c r="K14" s="180"/>
      <c r="L14" s="181"/>
      <c r="M14" s="182"/>
      <c r="N14" s="183"/>
    </row>
    <row r="15" spans="1:14" ht="15.75" x14ac:dyDescent="0.25">
      <c r="C15" s="175"/>
      <c r="D15" s="175"/>
      <c r="E15" s="176"/>
      <c r="F15" s="177"/>
      <c r="G15" s="178"/>
      <c r="H15" s="179"/>
      <c r="I15" s="180"/>
      <c r="J15" s="176"/>
      <c r="K15" s="180"/>
      <c r="L15" s="181"/>
      <c r="M15" s="182"/>
      <c r="N15" s="183"/>
    </row>
    <row r="16" spans="1:14" ht="15.75" x14ac:dyDescent="0.25">
      <c r="C16" s="175"/>
      <c r="D16" s="175"/>
      <c r="E16" s="176"/>
      <c r="F16" s="177"/>
      <c r="G16" s="178"/>
      <c r="H16" s="179"/>
      <c r="I16" s="180"/>
      <c r="J16" s="176"/>
      <c r="K16" s="180"/>
      <c r="L16" s="181"/>
      <c r="M16" s="182"/>
      <c r="N16" s="183"/>
    </row>
    <row r="17" spans="3:14" ht="15.75" x14ac:dyDescent="0.25">
      <c r="C17" s="175"/>
      <c r="D17" s="175"/>
      <c r="E17" s="176"/>
      <c r="F17" s="177"/>
      <c r="G17" s="178"/>
      <c r="H17" s="179"/>
      <c r="I17" s="180"/>
      <c r="J17" s="176"/>
      <c r="K17" s="180"/>
      <c r="L17" s="181"/>
      <c r="M17" s="182"/>
      <c r="N17" s="183"/>
    </row>
    <row r="18" spans="3:14" ht="15.75" x14ac:dyDescent="0.25">
      <c r="C18" s="175"/>
      <c r="D18" s="175"/>
      <c r="E18" s="176"/>
      <c r="F18" s="177"/>
      <c r="G18" s="184"/>
      <c r="H18" s="179"/>
      <c r="I18" s="185"/>
      <c r="J18" s="176"/>
      <c r="K18" s="185"/>
      <c r="L18" s="181"/>
      <c r="M18" s="182"/>
      <c r="N18" s="9"/>
    </row>
    <row r="19" spans="3:14" ht="15.75" x14ac:dyDescent="0.25">
      <c r="C19" s="175"/>
      <c r="D19" s="175"/>
      <c r="E19" s="176"/>
      <c r="F19" s="177"/>
      <c r="G19" s="178"/>
      <c r="H19" s="179"/>
      <c r="I19" s="180"/>
      <c r="J19" s="176"/>
      <c r="K19" s="180"/>
      <c r="L19" s="181"/>
      <c r="M19" s="182"/>
      <c r="N19" s="183"/>
    </row>
    <row r="20" spans="3:14" ht="15.75" x14ac:dyDescent="0.25">
      <c r="C20" s="175"/>
      <c r="D20" s="175"/>
      <c r="E20" s="176"/>
      <c r="F20" s="177"/>
      <c r="G20" s="178"/>
      <c r="H20" s="179"/>
      <c r="I20" s="180"/>
      <c r="J20" s="176"/>
      <c r="K20" s="180"/>
      <c r="L20" s="181"/>
      <c r="M20" s="182"/>
      <c r="N20" s="183"/>
    </row>
    <row r="21" spans="3:14" ht="15.75" x14ac:dyDescent="0.25">
      <c r="C21" s="175"/>
      <c r="D21" s="175"/>
      <c r="E21" s="176"/>
      <c r="F21" s="177"/>
      <c r="G21" s="178"/>
      <c r="H21" s="179"/>
      <c r="I21" s="180"/>
      <c r="J21" s="176"/>
      <c r="K21" s="180"/>
      <c r="L21" s="181"/>
      <c r="M21" s="182"/>
      <c r="N21" s="183"/>
    </row>
    <row r="22" spans="3:14" ht="15.75" x14ac:dyDescent="0.25">
      <c r="C22" s="175"/>
      <c r="D22" s="175"/>
      <c r="E22" s="176"/>
      <c r="F22" s="177"/>
      <c r="G22" s="178"/>
      <c r="H22" s="179"/>
      <c r="I22" s="180"/>
      <c r="J22" s="176"/>
      <c r="K22" s="180"/>
      <c r="L22" s="181"/>
      <c r="M22" s="182"/>
      <c r="N22" s="183"/>
    </row>
    <row r="23" spans="3:14" ht="15.75" x14ac:dyDescent="0.25">
      <c r="C23" s="175"/>
      <c r="D23" s="175"/>
      <c r="E23" s="176"/>
      <c r="F23" s="177"/>
      <c r="G23" s="178"/>
      <c r="H23" s="179"/>
      <c r="I23" s="180"/>
      <c r="J23" s="176"/>
      <c r="K23" s="180"/>
      <c r="L23" s="181"/>
      <c r="M23" s="182"/>
      <c r="N23" s="183"/>
    </row>
    <row r="24" spans="3:14" ht="15.75" x14ac:dyDescent="0.25">
      <c r="C24" s="175"/>
      <c r="D24" s="175"/>
      <c r="E24" s="176"/>
      <c r="F24" s="177"/>
      <c r="G24" s="178"/>
      <c r="H24" s="179"/>
      <c r="I24" s="180"/>
      <c r="J24" s="176"/>
      <c r="K24" s="180"/>
      <c r="L24" s="181"/>
      <c r="M24" s="182"/>
      <c r="N24" s="183"/>
    </row>
    <row r="25" spans="3:14" ht="15.75" x14ac:dyDescent="0.25">
      <c r="C25" s="175"/>
      <c r="D25" s="175"/>
      <c r="E25" s="176"/>
      <c r="F25" s="177"/>
      <c r="G25" s="184"/>
      <c r="H25" s="179"/>
      <c r="I25" s="185"/>
      <c r="J25" s="176"/>
      <c r="K25" s="185"/>
      <c r="L25" s="181"/>
      <c r="M25" s="182"/>
      <c r="N25" s="9"/>
    </row>
    <row r="26" spans="3:14" ht="15.75" x14ac:dyDescent="0.25">
      <c r="C26" s="175"/>
      <c r="D26" s="175"/>
      <c r="E26" s="176"/>
      <c r="F26" s="177"/>
      <c r="G26" s="178"/>
      <c r="H26" s="179"/>
      <c r="I26" s="180"/>
      <c r="J26" s="176"/>
      <c r="K26" s="180"/>
      <c r="L26" s="181"/>
      <c r="M26" s="182"/>
      <c r="N26" s="183"/>
    </row>
    <row r="27" spans="3:14" ht="15.75" x14ac:dyDescent="0.25">
      <c r="C27" s="175"/>
      <c r="D27" s="175"/>
      <c r="E27" s="176"/>
      <c r="F27" s="177"/>
      <c r="G27" s="178"/>
      <c r="H27" s="179"/>
      <c r="I27" s="180"/>
      <c r="J27" s="176"/>
      <c r="K27" s="180"/>
      <c r="L27" s="181"/>
      <c r="M27" s="182"/>
      <c r="N27" s="183"/>
    </row>
    <row r="28" spans="3:14" ht="15.75" x14ac:dyDescent="0.25">
      <c r="C28" s="175"/>
      <c r="D28" s="175"/>
      <c r="E28" s="176"/>
      <c r="F28" s="186"/>
      <c r="G28" s="184"/>
      <c r="H28" s="179"/>
      <c r="I28" s="185"/>
      <c r="J28" s="176"/>
      <c r="K28" s="185"/>
      <c r="L28" s="181"/>
      <c r="M28" s="182"/>
      <c r="N28" s="9"/>
    </row>
    <row r="29" spans="3:14" ht="15.75" x14ac:dyDescent="0.25">
      <c r="C29" s="175"/>
      <c r="D29" s="175"/>
      <c r="E29" s="176"/>
      <c r="F29" s="186"/>
      <c r="G29" s="184"/>
      <c r="H29" s="179"/>
      <c r="I29" s="185"/>
      <c r="J29" s="176"/>
      <c r="K29" s="185"/>
      <c r="L29" s="181"/>
      <c r="M29" s="182"/>
      <c r="N29" s="9"/>
    </row>
    <row r="30" spans="3:14" ht="15.75" x14ac:dyDescent="0.25">
      <c r="C30" s="175"/>
      <c r="D30" s="175"/>
      <c r="E30" s="176"/>
      <c r="F30" s="186"/>
      <c r="G30" s="184"/>
      <c r="H30" s="179"/>
      <c r="I30" s="185"/>
      <c r="J30" s="176"/>
      <c r="K30" s="185"/>
      <c r="L30" s="181"/>
      <c r="M30" s="182"/>
      <c r="N30" s="9"/>
    </row>
    <row r="31" spans="3:14" ht="15.75" x14ac:dyDescent="0.25">
      <c r="C31" s="175"/>
      <c r="D31" s="175"/>
      <c r="E31" s="176"/>
      <c r="F31" s="177"/>
      <c r="G31" s="184"/>
      <c r="H31" s="179"/>
      <c r="I31" s="185"/>
      <c r="J31" s="176"/>
      <c r="K31" s="185"/>
      <c r="L31" s="181"/>
      <c r="M31" s="182"/>
      <c r="N31" s="9"/>
    </row>
  </sheetData>
  <mergeCells count="28">
    <mergeCell ref="K7:K9"/>
    <mergeCell ref="A1:C3"/>
    <mergeCell ref="D1:L1"/>
    <mergeCell ref="M1:M2"/>
    <mergeCell ref="N1:N2"/>
    <mergeCell ref="D2:L2"/>
    <mergeCell ref="D3:L3"/>
    <mergeCell ref="B7:B9"/>
    <mergeCell ref="C7:C9"/>
    <mergeCell ref="D7:D9"/>
    <mergeCell ref="G7:G9"/>
    <mergeCell ref="I7:I9"/>
    <mergeCell ref="N10:N11"/>
    <mergeCell ref="B12:E12"/>
    <mergeCell ref="M7:M9"/>
    <mergeCell ref="N7:N9"/>
    <mergeCell ref="A10:A11"/>
    <mergeCell ref="B10:B11"/>
    <mergeCell ref="C10:C11"/>
    <mergeCell ref="D10:D11"/>
    <mergeCell ref="G10:G11"/>
    <mergeCell ref="I10:I11"/>
    <mergeCell ref="K10:K11"/>
    <mergeCell ref="M10:M11"/>
    <mergeCell ref="H6:H12"/>
    <mergeCell ref="J6:J12"/>
    <mergeCell ref="L6:L12"/>
    <mergeCell ref="A7:A9"/>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B6" sqref="B6"/>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854</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279</v>
      </c>
      <c r="C3" s="1012"/>
      <c r="D3" s="1012"/>
      <c r="E3" s="1012"/>
      <c r="F3" s="1012"/>
      <c r="G3" s="1013"/>
      <c r="H3" s="764" t="s">
        <v>168</v>
      </c>
      <c r="I3" s="765">
        <v>1</v>
      </c>
      <c r="J3" s="766"/>
      <c r="K3" s="763"/>
    </row>
    <row r="4" spans="1:11" ht="17.25" thickBot="1" x14ac:dyDescent="0.35">
      <c r="A4" s="210"/>
      <c r="B4" s="210"/>
      <c r="C4" s="211"/>
      <c r="D4" s="210"/>
      <c r="E4" s="210"/>
      <c r="F4" s="210"/>
      <c r="G4" s="210"/>
      <c r="H4" s="210"/>
      <c r="I4" s="210"/>
      <c r="J4" s="210"/>
    </row>
    <row r="5" spans="1:11" ht="17.25" thickBot="1" x14ac:dyDescent="0.35">
      <c r="A5" s="755" t="s">
        <v>64</v>
      </c>
      <c r="B5" s="212" t="s">
        <v>65</v>
      </c>
      <c r="C5" s="212" t="s">
        <v>66</v>
      </c>
      <c r="D5" s="213"/>
      <c r="E5" s="214" t="s">
        <v>190</v>
      </c>
      <c r="F5" s="1031" t="s">
        <v>845</v>
      </c>
      <c r="G5" s="1032"/>
      <c r="H5" s="1032"/>
      <c r="I5" s="1033"/>
      <c r="J5" s="213"/>
    </row>
    <row r="6" spans="1:11" ht="17.25" thickBot="1" x14ac:dyDescent="0.35">
      <c r="A6" s="215" t="s">
        <v>192</v>
      </c>
      <c r="B6" s="216">
        <f>SUM('PLAN SEGURIDAD INFORMACION 2020'!G6:G11)</f>
        <v>0</v>
      </c>
      <c r="C6" s="774">
        <v>0.4461</v>
      </c>
      <c r="D6" s="213"/>
      <c r="E6" s="218" t="s">
        <v>193</v>
      </c>
      <c r="F6" s="1034" t="s">
        <v>194</v>
      </c>
      <c r="G6" s="1035"/>
      <c r="H6" s="1035"/>
      <c r="I6" s="1036"/>
      <c r="J6" s="213"/>
    </row>
    <row r="7" spans="1:11" ht="17.25" thickBot="1" x14ac:dyDescent="0.35">
      <c r="A7" s="219" t="s">
        <v>195</v>
      </c>
      <c r="B7" s="220">
        <f>SUM('PLAN SEGURIDAD INFORMACION 2020'!I6:I11)</f>
        <v>0</v>
      </c>
      <c r="C7" s="775">
        <v>0.27710000000000001</v>
      </c>
      <c r="D7" s="213"/>
      <c r="E7" s="1037" t="s">
        <v>196</v>
      </c>
      <c r="F7" s="1348" t="s">
        <v>855</v>
      </c>
      <c r="G7" s="1349"/>
      <c r="H7" s="1349"/>
      <c r="I7" s="1350"/>
      <c r="J7" s="213"/>
    </row>
    <row r="8" spans="1:11" ht="17.25" thickBot="1" x14ac:dyDescent="0.35">
      <c r="A8" s="222" t="s">
        <v>198</v>
      </c>
      <c r="B8" s="223">
        <f>SUM('PLAN SEGURIDAD INFORMACION 2020'!K6:K11)</f>
        <v>0</v>
      </c>
      <c r="C8" s="242">
        <v>0.27710000000000001</v>
      </c>
      <c r="D8" s="213"/>
      <c r="E8" s="1038"/>
      <c r="F8" s="1351"/>
      <c r="G8" s="1352"/>
      <c r="H8" s="1352"/>
      <c r="I8" s="1353"/>
      <c r="J8" s="225"/>
    </row>
    <row r="9" spans="1:11" ht="17.25" thickBot="1" x14ac:dyDescent="0.35">
      <c r="A9" s="214" t="s">
        <v>68</v>
      </c>
      <c r="B9" s="226">
        <f>SUM(B6:B8)</f>
        <v>0</v>
      </c>
      <c r="C9" s="227">
        <f>SUM(C6:C8)</f>
        <v>1.0003000000000002</v>
      </c>
      <c r="D9" s="213"/>
      <c r="E9" s="1039"/>
      <c r="F9" s="1354"/>
      <c r="G9" s="1355"/>
      <c r="H9" s="1355"/>
      <c r="I9" s="1356"/>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K1:K2"/>
    <mergeCell ref="B2:G2"/>
    <mergeCell ref="B3:G3"/>
    <mergeCell ref="A26:J29"/>
    <mergeCell ref="A1:A3"/>
    <mergeCell ref="B1:G1"/>
    <mergeCell ref="H1:H2"/>
    <mergeCell ref="I1:I2"/>
    <mergeCell ref="J1:J2"/>
    <mergeCell ref="F5:I5"/>
    <mergeCell ref="F6:I6"/>
    <mergeCell ref="E7:E9"/>
    <mergeCell ref="F7:I9"/>
    <mergeCell ref="A25:J25"/>
    <mergeCell ref="A47:J47"/>
    <mergeCell ref="A48:J51"/>
    <mergeCell ref="A52:J52"/>
    <mergeCell ref="A53:J57"/>
    <mergeCell ref="A30:J30"/>
    <mergeCell ref="A31:J35"/>
    <mergeCell ref="A36:J36"/>
    <mergeCell ref="A37:J40"/>
    <mergeCell ref="A41:J41"/>
    <mergeCell ref="A42:J46"/>
  </mergeCells>
  <conditionalFormatting sqref="D6:F6 F5 E7:F7">
    <cfRule type="containsText" dxfId="9" priority="1" operator="containsText" text="CUMPLIMIENTO">
      <formula>NOT(ISERROR(SEARCH("CUMPLIMIENTO",D5)))</formula>
    </cfRule>
    <cfRule type="containsText" dxfId="8" priority="2" operator="containsText" text="OBSERVACION">
      <formula>NOT(ISERROR(SEARCH("OBSERVACION",D5)))</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workbookViewId="0">
      <selection activeCell="B4" sqref="B4"/>
    </sheetView>
  </sheetViews>
  <sheetFormatPr baseColWidth="10" defaultRowHeight="15" x14ac:dyDescent="0.25"/>
  <cols>
    <col min="1" max="1" width="6.7109375" customWidth="1"/>
    <col min="2" max="2" width="24.42578125" bestFit="1" customWidth="1"/>
    <col min="3" max="3" width="27.5703125" style="15" customWidth="1"/>
    <col min="4" max="4" width="22.7109375" style="15" customWidth="1"/>
    <col min="5" max="5" width="11.42578125" style="187"/>
    <col min="6" max="6" width="13" style="188" bestFit="1" customWidth="1"/>
    <col min="7" max="7" width="11.42578125" style="1"/>
    <col min="8" max="8" width="11.42578125" style="189"/>
    <col min="9" max="9" width="11.42578125" style="12"/>
    <col min="10" max="10" width="11.42578125" style="187"/>
    <col min="11" max="11" width="11.42578125" style="12"/>
    <col min="12" max="12" width="11.42578125" style="190"/>
    <col min="13" max="13" width="11.42578125" style="12"/>
    <col min="14" max="14" width="21.85546875" customWidth="1"/>
  </cols>
  <sheetData>
    <row r="1" spans="1:14" ht="25.5" x14ac:dyDescent="0.25">
      <c r="A1" s="973"/>
      <c r="B1" s="974"/>
      <c r="C1" s="975"/>
      <c r="D1" s="982" t="s">
        <v>741</v>
      </c>
      <c r="E1" s="983"/>
      <c r="F1" s="983"/>
      <c r="G1" s="983"/>
      <c r="H1" s="983"/>
      <c r="I1" s="983"/>
      <c r="J1" s="983"/>
      <c r="K1" s="983"/>
      <c r="L1" s="983"/>
      <c r="M1" s="988" t="s">
        <v>164</v>
      </c>
      <c r="N1" s="968" t="s">
        <v>165</v>
      </c>
    </row>
    <row r="2" spans="1:14" ht="26.25" thickBot="1" x14ac:dyDescent="0.4">
      <c r="A2" s="976"/>
      <c r="B2" s="977"/>
      <c r="C2" s="978"/>
      <c r="D2" s="970" t="s">
        <v>166</v>
      </c>
      <c r="E2" s="970"/>
      <c r="F2" s="970"/>
      <c r="G2" s="970"/>
      <c r="H2" s="970"/>
      <c r="I2" s="970"/>
      <c r="J2" s="970"/>
      <c r="K2" s="970"/>
      <c r="L2" s="970"/>
      <c r="M2" s="989"/>
      <c r="N2" s="969"/>
    </row>
    <row r="3" spans="1:14" ht="26.25" thickBot="1" x14ac:dyDescent="0.4">
      <c r="A3" s="979"/>
      <c r="B3" s="980"/>
      <c r="C3" s="981"/>
      <c r="D3" s="971" t="s">
        <v>167</v>
      </c>
      <c r="E3" s="971"/>
      <c r="F3" s="971"/>
      <c r="G3" s="971"/>
      <c r="H3" s="971"/>
      <c r="I3" s="971"/>
      <c r="J3" s="971"/>
      <c r="K3" s="971"/>
      <c r="L3" s="971"/>
      <c r="M3" s="574" t="s">
        <v>168</v>
      </c>
      <c r="N3" s="572">
        <v>1</v>
      </c>
    </row>
    <row r="4" spans="1:14" ht="16.5" thickBot="1" x14ac:dyDescent="0.3">
      <c r="A4" s="143"/>
      <c r="B4" s="143"/>
      <c r="C4" s="144"/>
      <c r="D4" s="144"/>
      <c r="E4" s="145"/>
      <c r="F4" s="146"/>
      <c r="G4" s="147"/>
      <c r="H4" s="148"/>
      <c r="I4" s="149"/>
      <c r="J4" s="145"/>
      <c r="K4" s="149"/>
      <c r="L4" s="150"/>
      <c r="M4" s="149"/>
      <c r="N4" s="143"/>
    </row>
    <row r="5" spans="1:14" ht="48" thickBot="1" x14ac:dyDescent="0.3">
      <c r="A5" s="151" t="s">
        <v>169</v>
      </c>
      <c r="B5" s="204" t="s">
        <v>64</v>
      </c>
      <c r="C5" s="204" t="s">
        <v>6</v>
      </c>
      <c r="D5" s="205" t="s">
        <v>141</v>
      </c>
      <c r="E5" s="154" t="s">
        <v>170</v>
      </c>
      <c r="F5" s="155" t="s">
        <v>171</v>
      </c>
      <c r="G5" s="156" t="s">
        <v>57</v>
      </c>
      <c r="H5" s="157" t="s">
        <v>9</v>
      </c>
      <c r="I5" s="158" t="s">
        <v>172</v>
      </c>
      <c r="J5" s="159" t="s">
        <v>173</v>
      </c>
      <c r="K5" s="160" t="s">
        <v>59</v>
      </c>
      <c r="L5" s="153" t="s">
        <v>174</v>
      </c>
      <c r="M5" s="158" t="s">
        <v>142</v>
      </c>
      <c r="N5" s="152" t="s">
        <v>175</v>
      </c>
    </row>
    <row r="6" spans="1:14" ht="47.25" x14ac:dyDescent="0.25">
      <c r="A6" s="585">
        <v>1</v>
      </c>
      <c r="B6" s="586" t="s">
        <v>742</v>
      </c>
      <c r="C6" s="656" t="s">
        <v>743</v>
      </c>
      <c r="D6" s="657" t="s">
        <v>744</v>
      </c>
      <c r="E6" s="200" t="s">
        <v>179</v>
      </c>
      <c r="F6" s="164">
        <v>0.33</v>
      </c>
      <c r="G6" s="346">
        <v>0</v>
      </c>
      <c r="H6" s="993">
        <v>43951</v>
      </c>
      <c r="I6" s="588">
        <v>0</v>
      </c>
      <c r="J6" s="993">
        <v>44073</v>
      </c>
      <c r="K6" s="240">
        <v>0</v>
      </c>
      <c r="L6" s="1006">
        <v>44185</v>
      </c>
      <c r="M6" s="573">
        <f>SUM(G6,I6,K6)</f>
        <v>0</v>
      </c>
      <c r="N6" s="658"/>
    </row>
    <row r="7" spans="1:14" ht="95.25" thickBot="1" x14ac:dyDescent="0.3">
      <c r="A7" s="582">
        <v>2</v>
      </c>
      <c r="B7" s="587" t="s">
        <v>742</v>
      </c>
      <c r="C7" s="583" t="s">
        <v>745</v>
      </c>
      <c r="D7" s="584" t="s">
        <v>746</v>
      </c>
      <c r="E7" s="202" t="s">
        <v>179</v>
      </c>
      <c r="F7" s="164">
        <v>0.33</v>
      </c>
      <c r="G7" s="581">
        <v>0</v>
      </c>
      <c r="H7" s="993"/>
      <c r="I7" s="569">
        <v>0</v>
      </c>
      <c r="J7" s="993"/>
      <c r="K7" s="570">
        <v>0</v>
      </c>
      <c r="L7" s="1006"/>
      <c r="M7" s="571">
        <f>SUM(G7,I7,K7)</f>
        <v>0</v>
      </c>
      <c r="N7" s="568"/>
    </row>
    <row r="8" spans="1:14" ht="15.75" x14ac:dyDescent="0.25">
      <c r="A8" s="963">
        <v>3</v>
      </c>
      <c r="B8" s="1308" t="s">
        <v>742</v>
      </c>
      <c r="C8" s="955" t="s">
        <v>747</v>
      </c>
      <c r="D8" s="966" t="s">
        <v>748</v>
      </c>
      <c r="E8" s="202" t="s">
        <v>179</v>
      </c>
      <c r="F8" s="164">
        <v>0.17</v>
      </c>
      <c r="G8" s="1249">
        <v>0</v>
      </c>
      <c r="H8" s="993"/>
      <c r="I8" s="1001">
        <v>0</v>
      </c>
      <c r="J8" s="993"/>
      <c r="K8" s="995">
        <v>0</v>
      </c>
      <c r="L8" s="1006"/>
      <c r="M8" s="997">
        <f>SUM(G8,I8,K8)</f>
        <v>0</v>
      </c>
      <c r="N8" s="999"/>
    </row>
    <row r="9" spans="1:14" ht="16.5" thickBot="1" x14ac:dyDescent="0.3">
      <c r="A9" s="960"/>
      <c r="B9" s="1309"/>
      <c r="C9" s="956"/>
      <c r="D9" s="967"/>
      <c r="E9" s="202" t="s">
        <v>180</v>
      </c>
      <c r="F9" s="165">
        <v>0.17</v>
      </c>
      <c r="G9" s="1250"/>
      <c r="H9" s="993"/>
      <c r="I9" s="1002"/>
      <c r="J9" s="993"/>
      <c r="K9" s="996"/>
      <c r="L9" s="1006"/>
      <c r="M9" s="997"/>
      <c r="N9" s="999"/>
    </row>
    <row r="10" spans="1:14" ht="16.5" thickBot="1" x14ac:dyDescent="0.3">
      <c r="C10" s="960" t="s">
        <v>187</v>
      </c>
      <c r="D10" s="961"/>
      <c r="E10" s="962"/>
      <c r="F10" s="169">
        <f>SUM(F6:F9)</f>
        <v>1</v>
      </c>
      <c r="G10" s="170">
        <f>SUM(G6:G9)</f>
        <v>0</v>
      </c>
      <c r="H10" s="994"/>
      <c r="I10" s="171">
        <f>SUM(I6:I9,G10)</f>
        <v>0</v>
      </c>
      <c r="J10" s="994"/>
      <c r="K10" s="172">
        <f>SUM(K6:K9,I10)</f>
        <v>0</v>
      </c>
      <c r="L10" s="994"/>
      <c r="M10" s="173"/>
      <c r="N10" s="174"/>
    </row>
    <row r="11" spans="1:14" ht="16.5" thickBot="1" x14ac:dyDescent="0.3">
      <c r="C11" s="175"/>
      <c r="D11" s="175"/>
      <c r="E11" s="176"/>
      <c r="F11" s="177"/>
      <c r="G11" s="178"/>
      <c r="H11" s="179"/>
      <c r="I11" s="180"/>
      <c r="J11" s="176"/>
      <c r="K11" s="180"/>
      <c r="L11" s="181"/>
      <c r="M11" s="182"/>
      <c r="N11" s="183"/>
    </row>
    <row r="12" spans="1:14" ht="16.5" thickBot="1" x14ac:dyDescent="0.3">
      <c r="C12" s="1420" t="s">
        <v>749</v>
      </c>
      <c r="D12" s="1421"/>
      <c r="E12" s="1421"/>
      <c r="F12" s="1421"/>
      <c r="G12" s="1421"/>
      <c r="H12" s="1421"/>
      <c r="I12" s="1421"/>
      <c r="J12" s="1421"/>
      <c r="K12" s="1421"/>
      <c r="L12" s="1421"/>
      <c r="M12" s="1421"/>
      <c r="N12" s="1422"/>
    </row>
    <row r="13" spans="1:14" ht="15.75" x14ac:dyDescent="0.25">
      <c r="C13" s="175"/>
      <c r="D13" s="175"/>
      <c r="E13" s="176"/>
      <c r="F13" s="177"/>
      <c r="G13" s="178"/>
      <c r="H13" s="179"/>
      <c r="I13" s="180"/>
      <c r="J13" s="176"/>
      <c r="K13" s="180"/>
      <c r="L13" s="181"/>
      <c r="M13" s="182"/>
      <c r="N13" s="183"/>
    </row>
    <row r="14" spans="1:14" ht="15.75" x14ac:dyDescent="0.25">
      <c r="C14" s="175"/>
      <c r="D14" s="175"/>
      <c r="E14" s="176"/>
      <c r="F14" s="177"/>
      <c r="G14" s="178"/>
      <c r="H14" s="179"/>
      <c r="I14" s="180"/>
      <c r="J14" s="176"/>
      <c r="K14" s="180"/>
      <c r="L14" s="181"/>
      <c r="M14" s="182"/>
      <c r="N14" s="183"/>
    </row>
    <row r="15" spans="1:14" ht="15.75" x14ac:dyDescent="0.25">
      <c r="C15" s="175"/>
      <c r="D15" s="175"/>
      <c r="E15" s="176"/>
      <c r="F15" s="177"/>
      <c r="G15" s="178"/>
      <c r="H15" s="179"/>
      <c r="I15" s="180"/>
      <c r="J15" s="176"/>
      <c r="K15" s="180"/>
      <c r="L15" s="181"/>
      <c r="M15" s="182"/>
      <c r="N15" s="183"/>
    </row>
    <row r="16" spans="1:14" ht="15.75" x14ac:dyDescent="0.25">
      <c r="C16" s="175"/>
      <c r="D16" s="175"/>
      <c r="E16" s="176"/>
      <c r="F16" s="177"/>
      <c r="G16" s="184"/>
      <c r="H16" s="179"/>
      <c r="I16" s="185"/>
      <c r="J16" s="176"/>
      <c r="K16" s="185"/>
      <c r="L16" s="181"/>
      <c r="M16" s="182"/>
      <c r="N16" s="9"/>
    </row>
    <row r="17" spans="3:14" ht="15.75" x14ac:dyDescent="0.25">
      <c r="C17" s="175"/>
      <c r="D17" s="175"/>
      <c r="E17" s="176"/>
      <c r="F17" s="177"/>
      <c r="G17" s="178"/>
      <c r="H17" s="179"/>
      <c r="I17" s="180"/>
      <c r="J17" s="176"/>
      <c r="K17" s="180"/>
      <c r="L17" s="181"/>
      <c r="M17" s="182"/>
      <c r="N17" s="183"/>
    </row>
    <row r="18" spans="3:14" ht="15.75" x14ac:dyDescent="0.25">
      <c r="C18" s="175"/>
      <c r="D18" s="175"/>
      <c r="E18" s="176"/>
      <c r="F18" s="177"/>
      <c r="G18" s="178"/>
      <c r="H18" s="179"/>
      <c r="I18" s="180"/>
      <c r="J18" s="176"/>
      <c r="K18" s="180"/>
      <c r="L18" s="181"/>
      <c r="M18" s="182"/>
      <c r="N18" s="183"/>
    </row>
    <row r="19" spans="3:14" ht="15.75" x14ac:dyDescent="0.25">
      <c r="C19" s="175"/>
      <c r="D19" s="175"/>
      <c r="E19" s="176"/>
      <c r="F19" s="177"/>
      <c r="G19" s="178"/>
      <c r="H19" s="179"/>
      <c r="I19" s="180"/>
      <c r="J19" s="176"/>
      <c r="K19" s="180"/>
      <c r="L19" s="181"/>
      <c r="M19" s="182"/>
      <c r="N19" s="183"/>
    </row>
    <row r="20" spans="3:14" ht="15.75" x14ac:dyDescent="0.25">
      <c r="C20" s="175"/>
      <c r="D20" s="175"/>
      <c r="E20" s="176"/>
      <c r="F20" s="177"/>
      <c r="G20" s="178"/>
      <c r="H20" s="179"/>
      <c r="I20" s="180"/>
      <c r="J20" s="176"/>
      <c r="K20" s="180"/>
      <c r="L20" s="181"/>
      <c r="M20" s="182"/>
      <c r="N20" s="183"/>
    </row>
    <row r="21" spans="3:14" ht="15.75" x14ac:dyDescent="0.25">
      <c r="C21" s="175"/>
      <c r="D21" s="175"/>
      <c r="E21" s="176"/>
      <c r="F21" s="177"/>
      <c r="G21" s="178"/>
      <c r="H21" s="179"/>
      <c r="I21" s="180"/>
      <c r="J21" s="176"/>
      <c r="K21" s="180"/>
      <c r="L21" s="181"/>
      <c r="M21" s="182"/>
      <c r="N21" s="183"/>
    </row>
    <row r="22" spans="3:14" ht="15.75" x14ac:dyDescent="0.25">
      <c r="C22" s="175"/>
      <c r="D22" s="175"/>
      <c r="E22" s="176"/>
      <c r="F22" s="177"/>
      <c r="G22" s="178"/>
      <c r="H22" s="179"/>
      <c r="I22" s="180"/>
      <c r="J22" s="176"/>
      <c r="K22" s="180"/>
      <c r="L22" s="181"/>
      <c r="M22" s="182"/>
      <c r="N22" s="183"/>
    </row>
    <row r="23" spans="3:14" ht="15.75" x14ac:dyDescent="0.25">
      <c r="C23" s="175"/>
      <c r="D23" s="175"/>
      <c r="E23" s="176"/>
      <c r="F23" s="177"/>
      <c r="G23" s="184"/>
      <c r="H23" s="179"/>
      <c r="I23" s="185"/>
      <c r="J23" s="176"/>
      <c r="K23" s="185"/>
      <c r="L23" s="181"/>
      <c r="M23" s="182"/>
      <c r="N23" s="9"/>
    </row>
    <row r="24" spans="3:14" ht="15.75" x14ac:dyDescent="0.25">
      <c r="C24" s="175"/>
      <c r="D24" s="175"/>
      <c r="E24" s="176"/>
      <c r="F24" s="177"/>
      <c r="G24" s="178"/>
      <c r="H24" s="179"/>
      <c r="I24" s="180"/>
      <c r="J24" s="176"/>
      <c r="K24" s="180"/>
      <c r="L24" s="181"/>
      <c r="M24" s="182"/>
      <c r="N24" s="183"/>
    </row>
    <row r="25" spans="3:14" ht="15.75" x14ac:dyDescent="0.25">
      <c r="C25" s="175"/>
      <c r="D25" s="175"/>
      <c r="E25" s="176"/>
      <c r="F25" s="177"/>
      <c r="G25" s="178"/>
      <c r="H25" s="179"/>
      <c r="I25" s="180"/>
      <c r="J25" s="176"/>
      <c r="K25" s="180"/>
      <c r="L25" s="181"/>
      <c r="M25" s="182"/>
      <c r="N25" s="183"/>
    </row>
    <row r="26" spans="3:14" ht="15.75" x14ac:dyDescent="0.25">
      <c r="C26" s="175"/>
      <c r="D26" s="175"/>
      <c r="E26" s="176"/>
      <c r="F26" s="186"/>
      <c r="G26" s="184"/>
      <c r="H26" s="179"/>
      <c r="I26" s="185"/>
      <c r="J26" s="176"/>
      <c r="K26" s="185"/>
      <c r="L26" s="181"/>
      <c r="M26" s="182"/>
      <c r="N26" s="9"/>
    </row>
    <row r="27" spans="3:14" ht="15.75" x14ac:dyDescent="0.25">
      <c r="C27" s="175"/>
      <c r="D27" s="175"/>
      <c r="E27" s="176"/>
      <c r="F27" s="186"/>
      <c r="G27" s="184"/>
      <c r="H27" s="179"/>
      <c r="I27" s="185"/>
      <c r="J27" s="176"/>
      <c r="K27" s="185"/>
      <c r="L27" s="181"/>
      <c r="M27" s="182"/>
      <c r="N27" s="9"/>
    </row>
    <row r="28" spans="3:14" ht="15.75" x14ac:dyDescent="0.25">
      <c r="C28" s="175"/>
      <c r="D28" s="175"/>
      <c r="E28" s="176"/>
      <c r="F28" s="186"/>
      <c r="G28" s="184"/>
      <c r="H28" s="179"/>
      <c r="I28" s="185"/>
      <c r="J28" s="176"/>
      <c r="K28" s="185"/>
      <c r="L28" s="181"/>
      <c r="M28" s="182"/>
      <c r="N28" s="9"/>
    </row>
    <row r="29" spans="3:14" ht="15.75" x14ac:dyDescent="0.25">
      <c r="C29" s="175"/>
      <c r="D29" s="175"/>
      <c r="E29" s="176"/>
      <c r="F29" s="177"/>
      <c r="G29" s="184"/>
      <c r="H29" s="179"/>
      <c r="I29" s="185"/>
      <c r="J29" s="176"/>
      <c r="K29" s="185"/>
      <c r="L29" s="181"/>
      <c r="M29" s="182"/>
      <c r="N29" s="9"/>
    </row>
  </sheetData>
  <mergeCells count="20">
    <mergeCell ref="M8:M9"/>
    <mergeCell ref="N8:N9"/>
    <mergeCell ref="C10:E10"/>
    <mergeCell ref="C12:N12"/>
    <mergeCell ref="H6:H10"/>
    <mergeCell ref="J6:J10"/>
    <mergeCell ref="L6:L10"/>
    <mergeCell ref="I8:I9"/>
    <mergeCell ref="K8:K9"/>
    <mergeCell ref="A8:A9"/>
    <mergeCell ref="B8:B9"/>
    <mergeCell ref="C8:C9"/>
    <mergeCell ref="D8:D9"/>
    <mergeCell ref="G8:G9"/>
    <mergeCell ref="A1:C3"/>
    <mergeCell ref="D1:L1"/>
    <mergeCell ref="M1:M2"/>
    <mergeCell ref="N1:N2"/>
    <mergeCell ref="D2:L2"/>
    <mergeCell ref="D3:L3"/>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57"/>
  <sheetViews>
    <sheetView workbookViewId="0">
      <selection activeCell="D14" sqref="D14"/>
    </sheetView>
  </sheetViews>
  <sheetFormatPr baseColWidth="10" defaultRowHeight="15" x14ac:dyDescent="0.25"/>
  <cols>
    <col min="1" max="1" width="38.5703125" customWidth="1"/>
    <col min="2" max="2" width="15.85546875" customWidth="1"/>
    <col min="3" max="3" width="19.28515625" style="1" customWidth="1"/>
    <col min="5" max="5" width="26.140625" customWidth="1"/>
  </cols>
  <sheetData>
    <row r="1" spans="1:11" ht="30.75" customHeight="1" x14ac:dyDescent="0.25">
      <c r="A1" s="1014"/>
      <c r="B1" s="1023" t="s">
        <v>750</v>
      </c>
      <c r="C1" s="1024"/>
      <c r="D1" s="1024"/>
      <c r="E1" s="1024"/>
      <c r="F1" s="1024"/>
      <c r="G1" s="1025"/>
      <c r="H1" s="1026" t="s">
        <v>164</v>
      </c>
      <c r="I1" s="1028" t="s">
        <v>189</v>
      </c>
      <c r="J1" s="1030"/>
      <c r="K1" s="1007"/>
    </row>
    <row r="2" spans="1:11" ht="21" thickBot="1" x14ac:dyDescent="0.35">
      <c r="A2" s="1017"/>
      <c r="B2" s="1008" t="s">
        <v>166</v>
      </c>
      <c r="C2" s="1009"/>
      <c r="D2" s="1009"/>
      <c r="E2" s="1009"/>
      <c r="F2" s="1009"/>
      <c r="G2" s="1010"/>
      <c r="H2" s="1027"/>
      <c r="I2" s="1029"/>
      <c r="J2" s="1030"/>
      <c r="K2" s="1007"/>
    </row>
    <row r="3" spans="1:11" ht="21" thickBot="1" x14ac:dyDescent="0.35">
      <c r="A3" s="1020"/>
      <c r="B3" s="1011" t="s">
        <v>167</v>
      </c>
      <c r="C3" s="1012"/>
      <c r="D3" s="1012"/>
      <c r="E3" s="1012"/>
      <c r="F3" s="1012"/>
      <c r="G3" s="1013"/>
      <c r="H3" s="576" t="s">
        <v>168</v>
      </c>
      <c r="I3" s="577">
        <v>1</v>
      </c>
      <c r="J3" s="578"/>
      <c r="K3" s="575"/>
    </row>
    <row r="4" spans="1:11" ht="17.25" thickBot="1" x14ac:dyDescent="0.35">
      <c r="A4" s="210"/>
      <c r="B4" s="210"/>
      <c r="C4" s="211"/>
      <c r="D4" s="210"/>
      <c r="E4" s="210"/>
      <c r="F4" s="210"/>
      <c r="G4" s="210"/>
      <c r="H4" s="210"/>
      <c r="I4" s="210"/>
      <c r="J4" s="210"/>
    </row>
    <row r="5" spans="1:11" ht="17.25" thickBot="1" x14ac:dyDescent="0.35">
      <c r="A5" s="567" t="s">
        <v>64</v>
      </c>
      <c r="B5" s="212" t="s">
        <v>65</v>
      </c>
      <c r="C5" s="212" t="s">
        <v>66</v>
      </c>
      <c r="D5" s="213"/>
      <c r="E5" s="214" t="s">
        <v>190</v>
      </c>
      <c r="F5" s="1031" t="s">
        <v>751</v>
      </c>
      <c r="G5" s="1032"/>
      <c r="H5" s="1032"/>
      <c r="I5" s="1033"/>
      <c r="J5" s="213"/>
    </row>
    <row r="6" spans="1:11" ht="17.25" thickBot="1" x14ac:dyDescent="0.35">
      <c r="A6" s="215" t="s">
        <v>192</v>
      </c>
      <c r="B6" s="216">
        <f>SUM('PINAR 2020'!G6:G9)</f>
        <v>0</v>
      </c>
      <c r="C6" s="217">
        <v>0</v>
      </c>
      <c r="D6" s="213"/>
      <c r="E6" s="218" t="s">
        <v>193</v>
      </c>
      <c r="F6" s="1034" t="s">
        <v>194</v>
      </c>
      <c r="G6" s="1035"/>
      <c r="H6" s="1035"/>
      <c r="I6" s="1036"/>
      <c r="J6" s="213"/>
    </row>
    <row r="7" spans="1:11" ht="17.25" thickBot="1" x14ac:dyDescent="0.35">
      <c r="A7" s="219" t="s">
        <v>195</v>
      </c>
      <c r="B7" s="220">
        <f>SUM('PINAR 2020'!I6:I9)</f>
        <v>0</v>
      </c>
      <c r="C7" s="221">
        <v>0.83</v>
      </c>
      <c r="D7" s="213"/>
      <c r="E7" s="1037" t="s">
        <v>196</v>
      </c>
      <c r="F7" s="1158" t="s">
        <v>752</v>
      </c>
      <c r="G7" s="1228"/>
      <c r="H7" s="1228"/>
      <c r="I7" s="1229"/>
      <c r="J7" s="213"/>
    </row>
    <row r="8" spans="1:11" ht="17.25" thickBot="1" x14ac:dyDescent="0.35">
      <c r="A8" s="222" t="s">
        <v>198</v>
      </c>
      <c r="B8" s="223">
        <f>SUM('PINAR 2020'!K6:K9)</f>
        <v>0</v>
      </c>
      <c r="C8" s="242">
        <v>0.17</v>
      </c>
      <c r="D8" s="213"/>
      <c r="E8" s="1038"/>
      <c r="F8" s="1230"/>
      <c r="G8" s="1231"/>
      <c r="H8" s="1231"/>
      <c r="I8" s="1232"/>
      <c r="J8" s="225"/>
    </row>
    <row r="9" spans="1:11" ht="17.25" thickBot="1" x14ac:dyDescent="0.35">
      <c r="A9" s="214" t="s">
        <v>68</v>
      </c>
      <c r="B9" s="226">
        <f>SUM(B6:B8)</f>
        <v>0</v>
      </c>
      <c r="C9" s="227">
        <f>SUM(C6:C8)</f>
        <v>1</v>
      </c>
      <c r="D9" s="213"/>
      <c r="E9" s="1039"/>
      <c r="F9" s="1233"/>
      <c r="G9" s="1234"/>
      <c r="H9" s="1234"/>
      <c r="I9" s="1235"/>
      <c r="J9" s="225"/>
    </row>
    <row r="10" spans="1:11" ht="16.5" x14ac:dyDescent="0.3">
      <c r="A10" s="210"/>
      <c r="B10" s="210"/>
      <c r="C10" s="228"/>
      <c r="D10" s="210"/>
      <c r="E10" s="210"/>
      <c r="F10" s="210"/>
      <c r="G10" s="210"/>
      <c r="H10" s="210"/>
      <c r="I10" s="210"/>
      <c r="J10" s="210"/>
    </row>
    <row r="11" spans="1:11" ht="16.5" x14ac:dyDescent="0.3">
      <c r="A11" s="210"/>
      <c r="B11" s="210"/>
      <c r="C11" s="211"/>
      <c r="D11" s="210"/>
      <c r="E11" s="210"/>
      <c r="F11" s="210"/>
      <c r="G11" s="210"/>
      <c r="H11" s="210"/>
      <c r="I11" s="210"/>
      <c r="J11" s="210"/>
    </row>
    <row r="12" spans="1:11" ht="16.5" x14ac:dyDescent="0.3">
      <c r="A12" s="210"/>
      <c r="B12" s="210"/>
      <c r="C12" s="211"/>
      <c r="D12" s="210"/>
      <c r="E12" s="210"/>
      <c r="F12" s="210"/>
      <c r="G12" s="210"/>
      <c r="H12" s="210"/>
      <c r="I12" s="210"/>
      <c r="J12" s="210"/>
    </row>
    <row r="13" spans="1:11" ht="16.5" x14ac:dyDescent="0.3">
      <c r="A13" s="210"/>
      <c r="B13" s="210"/>
      <c r="C13" s="211"/>
      <c r="D13" s="210"/>
      <c r="E13" s="210"/>
      <c r="F13" s="210"/>
      <c r="G13" s="210"/>
      <c r="H13" s="210"/>
      <c r="I13" s="210"/>
      <c r="J13" s="210"/>
    </row>
    <row r="14" spans="1:11" ht="16.5" x14ac:dyDescent="0.3">
      <c r="A14" s="210"/>
      <c r="B14" s="210"/>
      <c r="C14" s="211"/>
      <c r="D14" s="210"/>
      <c r="E14" s="210"/>
      <c r="F14" s="210"/>
      <c r="G14" s="210"/>
      <c r="H14" s="210"/>
      <c r="I14" s="210"/>
      <c r="J14" s="210"/>
    </row>
    <row r="15" spans="1:11" ht="16.5" x14ac:dyDescent="0.3">
      <c r="A15" s="210"/>
      <c r="B15" s="210"/>
      <c r="C15" s="211"/>
      <c r="D15" s="210"/>
      <c r="E15" s="210"/>
      <c r="F15" s="210"/>
      <c r="G15" s="210"/>
      <c r="H15" s="210"/>
      <c r="I15" s="210"/>
      <c r="J15" s="210"/>
    </row>
    <row r="16" spans="1:11" ht="16.5" x14ac:dyDescent="0.3">
      <c r="A16" s="210"/>
      <c r="B16" s="210"/>
      <c r="C16" s="211"/>
      <c r="D16" s="210"/>
      <c r="E16" s="210"/>
      <c r="F16" s="210"/>
      <c r="G16" s="210"/>
      <c r="H16" s="210"/>
      <c r="I16" s="210"/>
      <c r="J16" s="210"/>
    </row>
    <row r="17" spans="1:10" ht="16.5" x14ac:dyDescent="0.3">
      <c r="A17" s="210"/>
      <c r="B17" s="210"/>
      <c r="C17" s="211"/>
      <c r="D17" s="210"/>
      <c r="E17" s="210"/>
      <c r="F17" s="210"/>
      <c r="G17" s="210"/>
      <c r="H17" s="210"/>
      <c r="I17" s="210"/>
      <c r="J17" s="210"/>
    </row>
    <row r="18" spans="1:10" ht="16.5" x14ac:dyDescent="0.3">
      <c r="A18" s="210"/>
      <c r="B18" s="210"/>
      <c r="C18" s="211"/>
      <c r="D18" s="210"/>
      <c r="E18" s="210"/>
      <c r="F18" s="210"/>
      <c r="G18" s="210"/>
      <c r="H18" s="210"/>
      <c r="I18" s="210"/>
      <c r="J18" s="210"/>
    </row>
    <row r="19" spans="1:10" ht="16.5" x14ac:dyDescent="0.3">
      <c r="A19" s="210"/>
      <c r="B19" s="210"/>
      <c r="C19" s="211"/>
      <c r="D19" s="210"/>
      <c r="E19" s="210"/>
      <c r="F19" s="210"/>
      <c r="G19" s="210"/>
      <c r="H19" s="210"/>
      <c r="I19" s="210"/>
      <c r="J19" s="210"/>
    </row>
    <row r="20" spans="1:10" ht="16.5" x14ac:dyDescent="0.3">
      <c r="A20" s="210"/>
      <c r="B20" s="210"/>
      <c r="C20" s="211"/>
      <c r="D20" s="210"/>
      <c r="E20" s="210"/>
      <c r="F20" s="210"/>
      <c r="G20" s="210"/>
      <c r="H20" s="210"/>
      <c r="I20" s="210"/>
      <c r="J20" s="210"/>
    </row>
    <row r="21" spans="1:10" ht="16.5" x14ac:dyDescent="0.3">
      <c r="A21" s="210"/>
      <c r="B21" s="210"/>
      <c r="C21" s="211"/>
      <c r="D21" s="210"/>
      <c r="E21" s="210"/>
      <c r="F21" s="210"/>
      <c r="G21" s="210"/>
      <c r="H21" s="210"/>
      <c r="I21" s="210"/>
      <c r="J21" s="210"/>
    </row>
    <row r="22" spans="1:10" ht="16.5" x14ac:dyDescent="0.3">
      <c r="A22" s="210"/>
      <c r="B22" s="210"/>
      <c r="C22" s="211"/>
      <c r="D22" s="210"/>
      <c r="E22" s="210"/>
      <c r="F22" s="210"/>
      <c r="G22" s="210"/>
      <c r="H22" s="210"/>
      <c r="I22" s="210"/>
      <c r="J22" s="210"/>
    </row>
    <row r="23" spans="1:10" ht="16.5" x14ac:dyDescent="0.3">
      <c r="A23" s="210"/>
      <c r="B23" s="210"/>
      <c r="C23" s="211"/>
      <c r="D23" s="210"/>
      <c r="E23" s="210"/>
      <c r="F23" s="210"/>
      <c r="G23" s="210"/>
      <c r="H23" s="210"/>
      <c r="I23" s="210"/>
      <c r="J23" s="210"/>
    </row>
    <row r="24" spans="1:10" ht="17.25" thickBot="1" x14ac:dyDescent="0.35">
      <c r="A24" s="210"/>
      <c r="B24" s="210"/>
      <c r="C24" s="211"/>
      <c r="D24" s="210"/>
      <c r="E24" s="210"/>
      <c r="F24" s="210"/>
      <c r="G24" s="210"/>
      <c r="H24" s="210"/>
      <c r="I24" s="210"/>
      <c r="J24" s="210"/>
    </row>
    <row r="25" spans="1:10" ht="27.75" thickBot="1" x14ac:dyDescent="0.3">
      <c r="A25" s="1049" t="s">
        <v>199</v>
      </c>
      <c r="B25" s="1050"/>
      <c r="C25" s="1050"/>
      <c r="D25" s="1050"/>
      <c r="E25" s="1050"/>
      <c r="F25" s="1050"/>
      <c r="G25" s="1050"/>
      <c r="H25" s="1050"/>
      <c r="I25" s="1050"/>
      <c r="J25" s="1051"/>
    </row>
    <row r="26" spans="1:10" x14ac:dyDescent="0.25">
      <c r="A26" s="1014"/>
      <c r="B26" s="1015"/>
      <c r="C26" s="1015"/>
      <c r="D26" s="1015"/>
      <c r="E26" s="1015"/>
      <c r="F26" s="1015"/>
      <c r="G26" s="1015"/>
      <c r="H26" s="1015"/>
      <c r="I26" s="1015"/>
      <c r="J26" s="1016"/>
    </row>
    <row r="27" spans="1:10" x14ac:dyDescent="0.25">
      <c r="A27" s="1017"/>
      <c r="B27" s="1018"/>
      <c r="C27" s="1018"/>
      <c r="D27" s="1018"/>
      <c r="E27" s="1018"/>
      <c r="F27" s="1018"/>
      <c r="G27" s="1018"/>
      <c r="H27" s="1018"/>
      <c r="I27" s="1018"/>
      <c r="J27" s="1019"/>
    </row>
    <row r="28" spans="1:10" x14ac:dyDescent="0.25">
      <c r="A28" s="1017"/>
      <c r="B28" s="1018"/>
      <c r="C28" s="1018"/>
      <c r="D28" s="1018"/>
      <c r="E28" s="1018"/>
      <c r="F28" s="1018"/>
      <c r="G28" s="1018"/>
      <c r="H28" s="1018"/>
      <c r="I28" s="1018"/>
      <c r="J28" s="1019"/>
    </row>
    <row r="29" spans="1:10" ht="15.75" thickBot="1" x14ac:dyDescent="0.3">
      <c r="A29" s="1020"/>
      <c r="B29" s="1021"/>
      <c r="C29" s="1021"/>
      <c r="D29" s="1021"/>
      <c r="E29" s="1021"/>
      <c r="F29" s="1021"/>
      <c r="G29" s="1021"/>
      <c r="H29" s="1021"/>
      <c r="I29" s="1021"/>
      <c r="J29" s="1022"/>
    </row>
    <row r="30" spans="1:10" ht="27.75" thickBot="1" x14ac:dyDescent="0.3">
      <c r="A30" s="1049" t="s">
        <v>200</v>
      </c>
      <c r="B30" s="1050"/>
      <c r="C30" s="1050"/>
      <c r="D30" s="1050"/>
      <c r="E30" s="1050"/>
      <c r="F30" s="1050"/>
      <c r="G30" s="1050"/>
      <c r="H30" s="1050"/>
      <c r="I30" s="1050"/>
      <c r="J30" s="1051"/>
    </row>
    <row r="31" spans="1:10" x14ac:dyDescent="0.25">
      <c r="A31" s="1017"/>
      <c r="B31" s="1018"/>
      <c r="C31" s="1018"/>
      <c r="D31" s="1018"/>
      <c r="E31" s="1018"/>
      <c r="F31" s="1018"/>
      <c r="G31" s="1018"/>
      <c r="H31" s="1018"/>
      <c r="I31" s="1018"/>
      <c r="J31" s="1019"/>
    </row>
    <row r="32" spans="1:10" x14ac:dyDescent="0.25">
      <c r="A32" s="1017"/>
      <c r="B32" s="1018"/>
      <c r="C32" s="1018"/>
      <c r="D32" s="1018"/>
      <c r="E32" s="1018"/>
      <c r="F32" s="1018"/>
      <c r="G32" s="1018"/>
      <c r="H32" s="1018"/>
      <c r="I32" s="1018"/>
      <c r="J32" s="1019"/>
    </row>
    <row r="33" spans="1:10" x14ac:dyDescent="0.25">
      <c r="A33" s="1017"/>
      <c r="B33" s="1018"/>
      <c r="C33" s="1018"/>
      <c r="D33" s="1018"/>
      <c r="E33" s="1018"/>
      <c r="F33" s="1018"/>
      <c r="G33" s="1018"/>
      <c r="H33" s="1018"/>
      <c r="I33" s="1018"/>
      <c r="J33" s="1019"/>
    </row>
    <row r="34" spans="1:10" x14ac:dyDescent="0.25">
      <c r="A34" s="1017"/>
      <c r="B34" s="1018"/>
      <c r="C34" s="1018"/>
      <c r="D34" s="1018"/>
      <c r="E34" s="1018"/>
      <c r="F34" s="1018"/>
      <c r="G34" s="1018"/>
      <c r="H34" s="1018"/>
      <c r="I34" s="1018"/>
      <c r="J34" s="1019"/>
    </row>
    <row r="35" spans="1:10" ht="15.75" thickBot="1" x14ac:dyDescent="0.3">
      <c r="A35" s="1020"/>
      <c r="B35" s="1021"/>
      <c r="C35" s="1021"/>
      <c r="D35" s="1021"/>
      <c r="E35" s="1021"/>
      <c r="F35" s="1021"/>
      <c r="G35" s="1021"/>
      <c r="H35" s="1021"/>
      <c r="I35" s="1021"/>
      <c r="J35" s="1022"/>
    </row>
    <row r="36" spans="1:10" ht="27.75" thickBot="1" x14ac:dyDescent="0.3">
      <c r="A36" s="1049" t="s">
        <v>201</v>
      </c>
      <c r="B36" s="1050"/>
      <c r="C36" s="1050"/>
      <c r="D36" s="1050"/>
      <c r="E36" s="1050"/>
      <c r="F36" s="1050"/>
      <c r="G36" s="1050"/>
      <c r="H36" s="1050"/>
      <c r="I36" s="1050"/>
      <c r="J36" s="1051"/>
    </row>
    <row r="37" spans="1:10" x14ac:dyDescent="0.25">
      <c r="A37" s="1014"/>
      <c r="B37" s="1015"/>
      <c r="C37" s="1015"/>
      <c r="D37" s="1015"/>
      <c r="E37" s="1015"/>
      <c r="F37" s="1015"/>
      <c r="G37" s="1015"/>
      <c r="H37" s="1015"/>
      <c r="I37" s="1015"/>
      <c r="J37" s="1016"/>
    </row>
    <row r="38" spans="1:10" x14ac:dyDescent="0.25">
      <c r="A38" s="1017"/>
      <c r="B38" s="1018"/>
      <c r="C38" s="1018"/>
      <c r="D38" s="1018"/>
      <c r="E38" s="1018"/>
      <c r="F38" s="1018"/>
      <c r="G38" s="1018"/>
      <c r="H38" s="1018"/>
      <c r="I38" s="1018"/>
      <c r="J38" s="1019"/>
    </row>
    <row r="39" spans="1:10" x14ac:dyDescent="0.25">
      <c r="A39" s="1017"/>
      <c r="B39" s="1018"/>
      <c r="C39" s="1018"/>
      <c r="D39" s="1018"/>
      <c r="E39" s="1018"/>
      <c r="F39" s="1018"/>
      <c r="G39" s="1018"/>
      <c r="H39" s="1018"/>
      <c r="I39" s="1018"/>
      <c r="J39" s="1019"/>
    </row>
    <row r="40" spans="1:10" ht="15.75" thickBot="1" x14ac:dyDescent="0.3">
      <c r="A40" s="1020"/>
      <c r="B40" s="1021"/>
      <c r="C40" s="1021"/>
      <c r="D40" s="1021"/>
      <c r="E40" s="1021"/>
      <c r="F40" s="1021"/>
      <c r="G40" s="1021"/>
      <c r="H40" s="1021"/>
      <c r="I40" s="1021"/>
      <c r="J40" s="1022"/>
    </row>
    <row r="41" spans="1:10" ht="27.75" thickBot="1" x14ac:dyDescent="0.3">
      <c r="A41" s="1049" t="s">
        <v>202</v>
      </c>
      <c r="B41" s="1050"/>
      <c r="C41" s="1050"/>
      <c r="D41" s="1050"/>
      <c r="E41" s="1050"/>
      <c r="F41" s="1050"/>
      <c r="G41" s="1050"/>
      <c r="H41" s="1050"/>
      <c r="I41" s="1050"/>
      <c r="J41" s="1051"/>
    </row>
    <row r="42" spans="1:10" x14ac:dyDescent="0.25">
      <c r="A42" s="1017"/>
      <c r="B42" s="1018"/>
      <c r="C42" s="1018"/>
      <c r="D42" s="1018"/>
      <c r="E42" s="1018"/>
      <c r="F42" s="1018"/>
      <c r="G42" s="1018"/>
      <c r="H42" s="1018"/>
      <c r="I42" s="1018"/>
      <c r="J42" s="1019"/>
    </row>
    <row r="43" spans="1:10" x14ac:dyDescent="0.25">
      <c r="A43" s="1017"/>
      <c r="B43" s="1018"/>
      <c r="C43" s="1018"/>
      <c r="D43" s="1018"/>
      <c r="E43" s="1018"/>
      <c r="F43" s="1018"/>
      <c r="G43" s="1018"/>
      <c r="H43" s="1018"/>
      <c r="I43" s="1018"/>
      <c r="J43" s="1019"/>
    </row>
    <row r="44" spans="1:10" x14ac:dyDescent="0.25">
      <c r="A44" s="1017"/>
      <c r="B44" s="1018"/>
      <c r="C44" s="1018"/>
      <c r="D44" s="1018"/>
      <c r="E44" s="1018"/>
      <c r="F44" s="1018"/>
      <c r="G44" s="1018"/>
      <c r="H44" s="1018"/>
      <c r="I44" s="1018"/>
      <c r="J44" s="1019"/>
    </row>
    <row r="45" spans="1:10" x14ac:dyDescent="0.25">
      <c r="A45" s="1017"/>
      <c r="B45" s="1018"/>
      <c r="C45" s="1018"/>
      <c r="D45" s="1018"/>
      <c r="E45" s="1018"/>
      <c r="F45" s="1018"/>
      <c r="G45" s="1018"/>
      <c r="H45" s="1018"/>
      <c r="I45" s="1018"/>
      <c r="J45" s="1019"/>
    </row>
    <row r="46" spans="1:10" ht="15.75" thickBot="1" x14ac:dyDescent="0.3">
      <c r="A46" s="1020"/>
      <c r="B46" s="1021"/>
      <c r="C46" s="1021"/>
      <c r="D46" s="1021"/>
      <c r="E46" s="1021"/>
      <c r="F46" s="1021"/>
      <c r="G46" s="1021"/>
      <c r="H46" s="1021"/>
      <c r="I46" s="1021"/>
      <c r="J46" s="1022"/>
    </row>
    <row r="47" spans="1:10" ht="27.75" thickBot="1" x14ac:dyDescent="0.3">
      <c r="A47" s="1049" t="s">
        <v>203</v>
      </c>
      <c r="B47" s="1050"/>
      <c r="C47" s="1050"/>
      <c r="D47" s="1050"/>
      <c r="E47" s="1050"/>
      <c r="F47" s="1050"/>
      <c r="G47" s="1050"/>
      <c r="H47" s="1050"/>
      <c r="I47" s="1050"/>
      <c r="J47" s="1051"/>
    </row>
    <row r="48" spans="1:10" x14ac:dyDescent="0.25">
      <c r="A48" s="1014"/>
      <c r="B48" s="1015"/>
      <c r="C48" s="1015"/>
      <c r="D48" s="1015"/>
      <c r="E48" s="1015"/>
      <c r="F48" s="1015"/>
      <c r="G48" s="1015"/>
      <c r="H48" s="1015"/>
      <c r="I48" s="1015"/>
      <c r="J48" s="1016"/>
    </row>
    <row r="49" spans="1:10" x14ac:dyDescent="0.25">
      <c r="A49" s="1017"/>
      <c r="B49" s="1018"/>
      <c r="C49" s="1018"/>
      <c r="D49" s="1018"/>
      <c r="E49" s="1018"/>
      <c r="F49" s="1018"/>
      <c r="G49" s="1018"/>
      <c r="H49" s="1018"/>
      <c r="I49" s="1018"/>
      <c r="J49" s="1019"/>
    </row>
    <row r="50" spans="1:10" x14ac:dyDescent="0.25">
      <c r="A50" s="1017"/>
      <c r="B50" s="1018"/>
      <c r="C50" s="1018"/>
      <c r="D50" s="1018"/>
      <c r="E50" s="1018"/>
      <c r="F50" s="1018"/>
      <c r="G50" s="1018"/>
      <c r="H50" s="1018"/>
      <c r="I50" s="1018"/>
      <c r="J50" s="1019"/>
    </row>
    <row r="51" spans="1:10" ht="15.75" thickBot="1" x14ac:dyDescent="0.3">
      <c r="A51" s="1020"/>
      <c r="B51" s="1021"/>
      <c r="C51" s="1021"/>
      <c r="D51" s="1021"/>
      <c r="E51" s="1021"/>
      <c r="F51" s="1021"/>
      <c r="G51" s="1021"/>
      <c r="H51" s="1021"/>
      <c r="I51" s="1021"/>
      <c r="J51" s="1022"/>
    </row>
    <row r="52" spans="1:10" ht="27.75" thickBot="1" x14ac:dyDescent="0.3">
      <c r="A52" s="1049" t="s">
        <v>204</v>
      </c>
      <c r="B52" s="1050"/>
      <c r="C52" s="1050"/>
      <c r="D52" s="1050"/>
      <c r="E52" s="1050"/>
      <c r="F52" s="1050"/>
      <c r="G52" s="1050"/>
      <c r="H52" s="1050"/>
      <c r="I52" s="1050"/>
      <c r="J52" s="1051"/>
    </row>
    <row r="53" spans="1:10" x14ac:dyDescent="0.25">
      <c r="A53" s="1017"/>
      <c r="B53" s="1018"/>
      <c r="C53" s="1018"/>
      <c r="D53" s="1018"/>
      <c r="E53" s="1018"/>
      <c r="F53" s="1018"/>
      <c r="G53" s="1018"/>
      <c r="H53" s="1018"/>
      <c r="I53" s="1018"/>
      <c r="J53" s="1019"/>
    </row>
    <row r="54" spans="1:10" x14ac:dyDescent="0.25">
      <c r="A54" s="1017"/>
      <c r="B54" s="1018"/>
      <c r="C54" s="1018"/>
      <c r="D54" s="1018"/>
      <c r="E54" s="1018"/>
      <c r="F54" s="1018"/>
      <c r="G54" s="1018"/>
      <c r="H54" s="1018"/>
      <c r="I54" s="1018"/>
      <c r="J54" s="1019"/>
    </row>
    <row r="55" spans="1:10" x14ac:dyDescent="0.25">
      <c r="A55" s="1017"/>
      <c r="B55" s="1018"/>
      <c r="C55" s="1018"/>
      <c r="D55" s="1018"/>
      <c r="E55" s="1018"/>
      <c r="F55" s="1018"/>
      <c r="G55" s="1018"/>
      <c r="H55" s="1018"/>
      <c r="I55" s="1018"/>
      <c r="J55" s="1019"/>
    </row>
    <row r="56" spans="1:10" x14ac:dyDescent="0.25">
      <c r="A56" s="1017"/>
      <c r="B56" s="1018"/>
      <c r="C56" s="1018"/>
      <c r="D56" s="1018"/>
      <c r="E56" s="1018"/>
      <c r="F56" s="1018"/>
      <c r="G56" s="1018"/>
      <c r="H56" s="1018"/>
      <c r="I56" s="1018"/>
      <c r="J56" s="1019"/>
    </row>
    <row r="57" spans="1:10" ht="15.75" thickBot="1" x14ac:dyDescent="0.3">
      <c r="A57" s="1020"/>
      <c r="B57" s="1021"/>
      <c r="C57" s="1021"/>
      <c r="D57" s="1021"/>
      <c r="E57" s="1021"/>
      <c r="F57" s="1021"/>
      <c r="G57" s="1021"/>
      <c r="H57" s="1021"/>
      <c r="I57" s="1021"/>
      <c r="J57" s="1022"/>
    </row>
  </sheetData>
  <mergeCells count="24">
    <mergeCell ref="A47:J47"/>
    <mergeCell ref="A48:J51"/>
    <mergeCell ref="A52:J52"/>
    <mergeCell ref="A53:J57"/>
    <mergeCell ref="A30:J30"/>
    <mergeCell ref="A31:J35"/>
    <mergeCell ref="A36:J36"/>
    <mergeCell ref="A37:J40"/>
    <mergeCell ref="A41:J41"/>
    <mergeCell ref="A42:J46"/>
    <mergeCell ref="K1:K2"/>
    <mergeCell ref="B2:G2"/>
    <mergeCell ref="B3:G3"/>
    <mergeCell ref="A26:J29"/>
    <mergeCell ref="A1:A3"/>
    <mergeCell ref="B1:G1"/>
    <mergeCell ref="H1:H2"/>
    <mergeCell ref="I1:I2"/>
    <mergeCell ref="J1:J2"/>
    <mergeCell ref="F5:I5"/>
    <mergeCell ref="F6:I6"/>
    <mergeCell ref="E7:E9"/>
    <mergeCell ref="F7:I9"/>
    <mergeCell ref="A25:J25"/>
  </mergeCells>
  <conditionalFormatting sqref="D6:F6 F5 E7:F7">
    <cfRule type="containsText" dxfId="7" priority="1" operator="containsText" text="CUMPLIMIENTO">
      <formula>NOT(ISERROR(SEARCH("CUMPLIMIENTO",D5)))</formula>
    </cfRule>
    <cfRule type="containsText" dxfId="6" priority="2" operator="containsText" text="OBSERVACION">
      <formula>NOT(ISERROR(SEARCH("OBSERVACION",D5)))</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72"/>
  <sheetViews>
    <sheetView zoomScale="70" zoomScaleNormal="70" workbookViewId="0">
      <selection activeCell="H66" sqref="H66"/>
    </sheetView>
  </sheetViews>
  <sheetFormatPr baseColWidth="10" defaultRowHeight="15" x14ac:dyDescent="0.25"/>
  <cols>
    <col min="1" max="1" width="22" customWidth="1"/>
    <col min="2" max="2" width="21.42578125" style="663" customWidth="1"/>
    <col min="3" max="3" width="21.5703125" style="356" customWidth="1"/>
    <col min="4" max="4" width="12.140625" customWidth="1"/>
    <col min="5" max="5" width="14.5703125" style="190" customWidth="1"/>
    <col min="6" max="6" width="8.42578125" style="291" customWidth="1"/>
    <col min="7" max="7" width="9.42578125" style="655" customWidth="1"/>
    <col min="8" max="8" width="10.42578125" style="1" customWidth="1"/>
    <col min="9" max="9" width="10.42578125" style="655" customWidth="1"/>
    <col min="10" max="10" width="10.42578125" customWidth="1"/>
    <col min="11" max="11" width="10.28515625" style="655" customWidth="1"/>
    <col min="12" max="12" width="10.28515625" customWidth="1"/>
    <col min="13" max="13" width="8.28515625" style="664" customWidth="1"/>
    <col min="14" max="14" width="17.42578125" customWidth="1"/>
  </cols>
  <sheetData>
    <row r="1" spans="1:14" ht="31.5" customHeight="1" x14ac:dyDescent="0.25">
      <c r="A1" s="1441"/>
      <c r="B1" s="1442"/>
      <c r="C1" s="1447" t="s">
        <v>753</v>
      </c>
      <c r="D1" s="1448"/>
      <c r="E1" s="1448"/>
      <c r="F1" s="1448"/>
      <c r="G1" s="1448"/>
      <c r="H1" s="1448"/>
      <c r="I1" s="1448"/>
      <c r="J1" s="1448"/>
      <c r="K1" s="1448"/>
      <c r="L1" s="1449"/>
      <c r="M1" s="1423" t="s">
        <v>1</v>
      </c>
      <c r="N1" s="1425"/>
    </row>
    <row r="2" spans="1:14" ht="26.25" x14ac:dyDescent="0.4">
      <c r="A2" s="1443"/>
      <c r="B2" s="1444"/>
      <c r="C2" s="1427" t="s">
        <v>166</v>
      </c>
      <c r="D2" s="1428"/>
      <c r="E2" s="1428"/>
      <c r="F2" s="1428"/>
      <c r="G2" s="1428"/>
      <c r="H2" s="1428"/>
      <c r="I2" s="1428"/>
      <c r="J2" s="1428"/>
      <c r="K2" s="1428"/>
      <c r="L2" s="1429"/>
      <c r="M2" s="1424"/>
      <c r="N2" s="1426"/>
    </row>
    <row r="3" spans="1:14" ht="32.25" customHeight="1" x14ac:dyDescent="0.4">
      <c r="A3" s="1445"/>
      <c r="B3" s="1446"/>
      <c r="C3" s="1430" t="s">
        <v>167</v>
      </c>
      <c r="D3" s="1430"/>
      <c r="E3" s="1430"/>
      <c r="F3" s="1430"/>
      <c r="G3" s="1430"/>
      <c r="H3" s="1430"/>
      <c r="I3" s="1430"/>
      <c r="J3" s="1430"/>
      <c r="K3" s="1430"/>
      <c r="L3" s="1431"/>
      <c r="M3" s="659" t="s">
        <v>3</v>
      </c>
      <c r="N3" s="660"/>
    </row>
    <row r="4" spans="1:14" ht="4.5" customHeight="1" x14ac:dyDescent="0.4">
      <c r="A4" s="566"/>
      <c r="B4" s="566"/>
      <c r="C4" s="661"/>
      <c r="D4" s="661"/>
      <c r="E4" s="661"/>
      <c r="F4" s="661"/>
      <c r="G4" s="661"/>
      <c r="H4" s="661"/>
      <c r="I4" s="661"/>
      <c r="J4" s="661"/>
      <c r="K4" s="661"/>
      <c r="L4" s="661"/>
      <c r="M4" s="662"/>
      <c r="N4" s="248"/>
    </row>
    <row r="5" spans="1:14" ht="4.5" customHeight="1" x14ac:dyDescent="0.4">
      <c r="A5" s="566"/>
      <c r="B5" s="566"/>
      <c r="C5" s="661"/>
      <c r="D5" s="661"/>
      <c r="E5" s="661"/>
      <c r="F5" s="661"/>
      <c r="G5" s="661"/>
      <c r="H5" s="661"/>
      <c r="I5" s="661"/>
      <c r="J5" s="661"/>
      <c r="K5" s="661"/>
      <c r="L5" s="661"/>
      <c r="M5" s="662"/>
      <c r="N5" s="248"/>
    </row>
    <row r="6" spans="1:14" ht="3.75" customHeight="1" x14ac:dyDescent="0.4">
      <c r="A6" s="566"/>
      <c r="B6" s="566"/>
      <c r="C6" s="661"/>
      <c r="D6" s="661"/>
      <c r="E6" s="661"/>
      <c r="F6" s="661"/>
      <c r="G6" s="661"/>
      <c r="H6" s="661"/>
      <c r="I6" s="661"/>
      <c r="J6" s="661"/>
      <c r="K6" s="661"/>
      <c r="L6" s="661"/>
      <c r="M6" s="662"/>
      <c r="N6" s="248"/>
    </row>
    <row r="7" spans="1:14" ht="3.75" customHeight="1" x14ac:dyDescent="0.25"/>
    <row r="8" spans="1:14" ht="3.75" customHeight="1" thickBot="1" x14ac:dyDescent="0.3">
      <c r="A8" s="604"/>
      <c r="B8" s="599"/>
      <c r="C8" s="600"/>
      <c r="D8" s="604"/>
      <c r="E8" s="665"/>
      <c r="F8" s="601"/>
      <c r="G8" s="602"/>
      <c r="H8" s="603"/>
      <c r="I8" s="602"/>
      <c r="J8" s="604"/>
      <c r="K8" s="602"/>
      <c r="L8" s="604"/>
      <c r="M8" s="666"/>
      <c r="N8" s="604"/>
    </row>
    <row r="9" spans="1:14" ht="39" thickBot="1" x14ac:dyDescent="0.3">
      <c r="A9" s="296" t="s">
        <v>64</v>
      </c>
      <c r="B9" s="667" t="s">
        <v>6</v>
      </c>
      <c r="C9" s="297" t="s">
        <v>141</v>
      </c>
      <c r="D9" s="298" t="s">
        <v>243</v>
      </c>
      <c r="E9" s="381" t="s">
        <v>754</v>
      </c>
      <c r="F9" s="299" t="s">
        <v>171</v>
      </c>
      <c r="G9" s="609" t="s">
        <v>57</v>
      </c>
      <c r="H9" s="610" t="s">
        <v>9</v>
      </c>
      <c r="I9" s="609" t="s">
        <v>172</v>
      </c>
      <c r="J9" s="606" t="s">
        <v>173</v>
      </c>
      <c r="K9" s="668" t="s">
        <v>59</v>
      </c>
      <c r="L9" s="296" t="s">
        <v>174</v>
      </c>
      <c r="M9" s="609" t="s">
        <v>142</v>
      </c>
      <c r="N9" s="612" t="s">
        <v>175</v>
      </c>
    </row>
    <row r="10" spans="1:14" ht="54" customHeight="1" x14ac:dyDescent="0.25">
      <c r="A10" s="1432" t="s">
        <v>755</v>
      </c>
      <c r="B10" s="669" t="s">
        <v>756</v>
      </c>
      <c r="C10" s="670" t="s">
        <v>757</v>
      </c>
      <c r="D10" s="671" t="s">
        <v>758</v>
      </c>
      <c r="E10" s="1435" t="s">
        <v>759</v>
      </c>
      <c r="F10" s="672">
        <v>0.2</v>
      </c>
      <c r="G10" s="673">
        <v>0</v>
      </c>
      <c r="H10" s="674"/>
      <c r="I10" s="675"/>
      <c r="J10" s="676"/>
      <c r="K10" s="675"/>
      <c r="L10" s="677"/>
      <c r="M10" s="1471">
        <f>SUM(G10:G17,I10:I17,K10:K17)</f>
        <v>0</v>
      </c>
      <c r="N10" s="678"/>
    </row>
    <row r="11" spans="1:14" ht="52.5" customHeight="1" x14ac:dyDescent="0.25">
      <c r="A11" s="1433"/>
      <c r="B11" s="679" t="s">
        <v>760</v>
      </c>
      <c r="C11" s="680" t="s">
        <v>761</v>
      </c>
      <c r="D11" s="671" t="s">
        <v>758</v>
      </c>
      <c r="E11" s="1436"/>
      <c r="F11" s="681">
        <v>0.2</v>
      </c>
      <c r="G11" s="682">
        <v>0</v>
      </c>
      <c r="H11" s="683"/>
      <c r="I11" s="684"/>
      <c r="J11" s="685"/>
      <c r="K11" s="684"/>
      <c r="L11" s="686"/>
      <c r="M11" s="1472"/>
      <c r="N11" s="687"/>
    </row>
    <row r="12" spans="1:14" ht="27" customHeight="1" x14ac:dyDescent="0.25">
      <c r="A12" s="1433"/>
      <c r="B12" s="1437" t="s">
        <v>762</v>
      </c>
      <c r="C12" s="1439" t="s">
        <v>763</v>
      </c>
      <c r="D12" s="671" t="s">
        <v>764</v>
      </c>
      <c r="E12" s="1450" t="s">
        <v>765</v>
      </c>
      <c r="F12" s="681">
        <v>0.1</v>
      </c>
      <c r="G12" s="688"/>
      <c r="H12" s="689"/>
      <c r="I12" s="690">
        <v>0</v>
      </c>
      <c r="J12" s="691"/>
      <c r="K12" s="690"/>
      <c r="L12" s="692"/>
      <c r="M12" s="1472"/>
      <c r="N12" s="1184"/>
    </row>
    <row r="13" spans="1:14" ht="26.25" customHeight="1" x14ac:dyDescent="0.25">
      <c r="A13" s="1433"/>
      <c r="B13" s="1438"/>
      <c r="C13" s="1440"/>
      <c r="D13" s="671" t="s">
        <v>766</v>
      </c>
      <c r="E13" s="1436"/>
      <c r="F13" s="681">
        <v>0.1</v>
      </c>
      <c r="G13" s="688"/>
      <c r="H13" s="689"/>
      <c r="I13" s="690"/>
      <c r="J13" s="691"/>
      <c r="K13" s="690">
        <v>0</v>
      </c>
      <c r="L13" s="692"/>
      <c r="M13" s="1472"/>
      <c r="N13" s="1186"/>
    </row>
    <row r="14" spans="1:14" ht="23.25" customHeight="1" x14ac:dyDescent="0.25">
      <c r="A14" s="1433"/>
      <c r="B14" s="1437" t="s">
        <v>767</v>
      </c>
      <c r="C14" s="1452" t="s">
        <v>768</v>
      </c>
      <c r="D14" s="671" t="s">
        <v>758</v>
      </c>
      <c r="E14" s="1455" t="s">
        <v>769</v>
      </c>
      <c r="F14" s="693">
        <v>7.0000000000000007E-2</v>
      </c>
      <c r="G14" s="688">
        <v>0</v>
      </c>
      <c r="H14" s="689"/>
      <c r="I14" s="690"/>
      <c r="J14" s="691"/>
      <c r="K14" s="690"/>
      <c r="L14" s="692"/>
      <c r="M14" s="1472"/>
      <c r="N14" s="1184"/>
    </row>
    <row r="15" spans="1:14" ht="21.75" customHeight="1" x14ac:dyDescent="0.25">
      <c r="A15" s="1433"/>
      <c r="B15" s="1451"/>
      <c r="C15" s="1453"/>
      <c r="D15" s="671" t="s">
        <v>764</v>
      </c>
      <c r="E15" s="1456"/>
      <c r="F15" s="693">
        <v>7.0000000000000007E-2</v>
      </c>
      <c r="G15" s="688"/>
      <c r="H15" s="689"/>
      <c r="I15" s="690">
        <v>0</v>
      </c>
      <c r="J15" s="691"/>
      <c r="K15" s="690"/>
      <c r="L15" s="692"/>
      <c r="M15" s="1472"/>
      <c r="N15" s="1185"/>
    </row>
    <row r="16" spans="1:14" ht="23.25" customHeight="1" x14ac:dyDescent="0.25">
      <c r="A16" s="1433"/>
      <c r="B16" s="1438"/>
      <c r="C16" s="1454"/>
      <c r="D16" s="671" t="s">
        <v>766</v>
      </c>
      <c r="E16" s="1457"/>
      <c r="F16" s="694">
        <v>7.0000000000000007E-2</v>
      </c>
      <c r="G16" s="688"/>
      <c r="H16" s="689"/>
      <c r="I16" s="690"/>
      <c r="J16" s="691"/>
      <c r="K16" s="690">
        <v>0</v>
      </c>
      <c r="L16" s="692"/>
      <c r="M16" s="1472"/>
      <c r="N16" s="1186"/>
    </row>
    <row r="17" spans="1:14" ht="49.5" customHeight="1" thickBot="1" x14ac:dyDescent="0.3">
      <c r="A17" s="1434"/>
      <c r="B17" s="695" t="s">
        <v>770</v>
      </c>
      <c r="C17" s="696" t="s">
        <v>771</v>
      </c>
      <c r="D17" s="697" t="s">
        <v>764</v>
      </c>
      <c r="E17" s="698" t="s">
        <v>772</v>
      </c>
      <c r="F17" s="699">
        <v>0.19</v>
      </c>
      <c r="G17" s="688"/>
      <c r="H17" s="689"/>
      <c r="I17" s="690">
        <v>0</v>
      </c>
      <c r="J17" s="691"/>
      <c r="K17" s="690"/>
      <c r="L17" s="692"/>
      <c r="M17" s="1473"/>
      <c r="N17" s="700"/>
    </row>
    <row r="18" spans="1:14" ht="39.75" customHeight="1" x14ac:dyDescent="0.25">
      <c r="A18" s="1458" t="s">
        <v>773</v>
      </c>
      <c r="B18" s="1460" t="s">
        <v>774</v>
      </c>
      <c r="C18" s="1474" t="s">
        <v>775</v>
      </c>
      <c r="D18" s="701" t="s">
        <v>764</v>
      </c>
      <c r="E18" s="1435" t="s">
        <v>776</v>
      </c>
      <c r="F18" s="702">
        <v>0.1</v>
      </c>
      <c r="G18" s="673"/>
      <c r="H18" s="674"/>
      <c r="I18" s="675">
        <v>0</v>
      </c>
      <c r="J18" s="676"/>
      <c r="K18" s="675"/>
      <c r="L18" s="677"/>
      <c r="M18" s="1471">
        <f>SUM(G18:G31,I18:I31,K18:K31)</f>
        <v>0</v>
      </c>
      <c r="N18" s="1187"/>
    </row>
    <row r="19" spans="1:14" ht="39" customHeight="1" x14ac:dyDescent="0.25">
      <c r="A19" s="1456"/>
      <c r="B19" s="1438"/>
      <c r="C19" s="1463"/>
      <c r="D19" s="703" t="s">
        <v>766</v>
      </c>
      <c r="E19" s="1436"/>
      <c r="F19" s="702">
        <v>0.1</v>
      </c>
      <c r="G19" s="704"/>
      <c r="H19" s="705"/>
      <c r="I19" s="706"/>
      <c r="J19" s="707"/>
      <c r="K19" s="706">
        <v>0</v>
      </c>
      <c r="L19" s="708"/>
      <c r="M19" s="1472"/>
      <c r="N19" s="1186"/>
    </row>
    <row r="20" spans="1:14" ht="63" customHeight="1" x14ac:dyDescent="0.25">
      <c r="A20" s="1456"/>
      <c r="B20" s="709" t="s">
        <v>777</v>
      </c>
      <c r="C20" s="580" t="s">
        <v>778</v>
      </c>
      <c r="D20" s="710" t="s">
        <v>764</v>
      </c>
      <c r="E20" s="711" t="s">
        <v>779</v>
      </c>
      <c r="F20" s="681">
        <v>0.1</v>
      </c>
      <c r="G20" s="682"/>
      <c r="H20" s="683"/>
      <c r="I20" s="684">
        <v>0</v>
      </c>
      <c r="J20" s="685"/>
      <c r="K20" s="684"/>
      <c r="L20" s="686"/>
      <c r="M20" s="1472"/>
      <c r="N20" s="687"/>
    </row>
    <row r="21" spans="1:14" ht="23.25" customHeight="1" x14ac:dyDescent="0.25">
      <c r="A21" s="1456"/>
      <c r="B21" s="1437" t="s">
        <v>780</v>
      </c>
      <c r="C21" s="1461" t="s">
        <v>781</v>
      </c>
      <c r="D21" s="710" t="s">
        <v>758</v>
      </c>
      <c r="E21" s="1464" t="s">
        <v>782</v>
      </c>
      <c r="F21" s="681">
        <v>0.05</v>
      </c>
      <c r="G21" s="682">
        <v>0</v>
      </c>
      <c r="H21" s="683"/>
      <c r="I21" s="684"/>
      <c r="J21" s="685"/>
      <c r="K21" s="684"/>
      <c r="L21" s="686"/>
      <c r="M21" s="1472"/>
      <c r="N21" s="1184"/>
    </row>
    <row r="22" spans="1:14" ht="23.25" customHeight="1" x14ac:dyDescent="0.25">
      <c r="A22" s="1456"/>
      <c r="B22" s="1451"/>
      <c r="C22" s="1462"/>
      <c r="D22" s="710" t="s">
        <v>764</v>
      </c>
      <c r="E22" s="1465"/>
      <c r="F22" s="681">
        <v>0.05</v>
      </c>
      <c r="G22" s="682"/>
      <c r="H22" s="683"/>
      <c r="I22" s="684">
        <v>0</v>
      </c>
      <c r="J22" s="685"/>
      <c r="K22" s="684"/>
      <c r="L22" s="686"/>
      <c r="M22" s="1472"/>
      <c r="N22" s="1185"/>
    </row>
    <row r="23" spans="1:14" ht="20.25" customHeight="1" x14ac:dyDescent="0.25">
      <c r="A23" s="1456"/>
      <c r="B23" s="1438"/>
      <c r="C23" s="1463"/>
      <c r="D23" s="710" t="s">
        <v>766</v>
      </c>
      <c r="E23" s="1466"/>
      <c r="F23" s="681">
        <v>0.05</v>
      </c>
      <c r="G23" s="682"/>
      <c r="H23" s="683"/>
      <c r="I23" s="684"/>
      <c r="J23" s="685"/>
      <c r="K23" s="684">
        <v>0</v>
      </c>
      <c r="L23" s="686"/>
      <c r="M23" s="1472"/>
      <c r="N23" s="1186"/>
    </row>
    <row r="24" spans="1:14" ht="71.25" customHeight="1" x14ac:dyDescent="0.25">
      <c r="A24" s="1456"/>
      <c r="B24" s="709" t="s">
        <v>783</v>
      </c>
      <c r="C24" s="580" t="s">
        <v>784</v>
      </c>
      <c r="D24" s="710" t="s">
        <v>764</v>
      </c>
      <c r="E24" s="712" t="s">
        <v>785</v>
      </c>
      <c r="F24" s="713">
        <v>0.1</v>
      </c>
      <c r="G24" s="682"/>
      <c r="H24" s="683"/>
      <c r="I24" s="684">
        <v>0</v>
      </c>
      <c r="J24" s="685"/>
      <c r="K24" s="684"/>
      <c r="L24" s="686"/>
      <c r="M24" s="1472"/>
      <c r="N24" s="687"/>
    </row>
    <row r="25" spans="1:14" ht="20.25" customHeight="1" x14ac:dyDescent="0.25">
      <c r="A25" s="1456"/>
      <c r="B25" s="1437" t="s">
        <v>786</v>
      </c>
      <c r="C25" s="1461" t="s">
        <v>787</v>
      </c>
      <c r="D25" s="714" t="s">
        <v>758</v>
      </c>
      <c r="E25" s="1455" t="s">
        <v>788</v>
      </c>
      <c r="F25" s="713">
        <v>0.05</v>
      </c>
      <c r="G25" s="682">
        <v>0</v>
      </c>
      <c r="H25" s="683"/>
      <c r="I25" s="684"/>
      <c r="J25" s="685"/>
      <c r="K25" s="684"/>
      <c r="L25" s="686"/>
      <c r="M25" s="1472"/>
      <c r="N25" s="1184"/>
    </row>
    <row r="26" spans="1:14" ht="21" customHeight="1" x14ac:dyDescent="0.25">
      <c r="A26" s="1456"/>
      <c r="B26" s="1451"/>
      <c r="C26" s="1462"/>
      <c r="D26" s="714" t="s">
        <v>764</v>
      </c>
      <c r="E26" s="1456"/>
      <c r="F26" s="713">
        <v>0.05</v>
      </c>
      <c r="G26" s="682"/>
      <c r="H26" s="683"/>
      <c r="I26" s="684">
        <v>0</v>
      </c>
      <c r="J26" s="685"/>
      <c r="K26" s="684"/>
      <c r="L26" s="686"/>
      <c r="M26" s="1472"/>
      <c r="N26" s="1185"/>
    </row>
    <row r="27" spans="1:14" ht="21" customHeight="1" x14ac:dyDescent="0.25">
      <c r="A27" s="1456"/>
      <c r="B27" s="1438"/>
      <c r="C27" s="1463"/>
      <c r="D27" s="714" t="s">
        <v>766</v>
      </c>
      <c r="E27" s="1457"/>
      <c r="F27" s="713">
        <v>0.05</v>
      </c>
      <c r="G27" s="682"/>
      <c r="H27" s="683"/>
      <c r="I27" s="684"/>
      <c r="J27" s="685"/>
      <c r="K27" s="684">
        <v>0</v>
      </c>
      <c r="L27" s="686"/>
      <c r="M27" s="1472"/>
      <c r="N27" s="1186"/>
    </row>
    <row r="28" spans="1:14" ht="22.5" customHeight="1" x14ac:dyDescent="0.25">
      <c r="A28" s="1456"/>
      <c r="B28" s="1437" t="s">
        <v>789</v>
      </c>
      <c r="C28" s="1461" t="s">
        <v>790</v>
      </c>
      <c r="D28" s="714" t="s">
        <v>764</v>
      </c>
      <c r="E28" s="1475" t="s">
        <v>791</v>
      </c>
      <c r="F28" s="713">
        <v>0.05</v>
      </c>
      <c r="G28" s="682"/>
      <c r="H28" s="683"/>
      <c r="I28" s="684">
        <v>0</v>
      </c>
      <c r="J28" s="685"/>
      <c r="K28" s="684"/>
      <c r="L28" s="686"/>
      <c r="M28" s="1472"/>
      <c r="N28" s="1184"/>
    </row>
    <row r="29" spans="1:14" ht="22.5" customHeight="1" x14ac:dyDescent="0.25">
      <c r="A29" s="1456"/>
      <c r="B29" s="1438"/>
      <c r="C29" s="1463"/>
      <c r="D29" s="710" t="s">
        <v>792</v>
      </c>
      <c r="E29" s="1476"/>
      <c r="F29" s="713">
        <v>0.05</v>
      </c>
      <c r="G29" s="682"/>
      <c r="H29" s="683"/>
      <c r="I29" s="684"/>
      <c r="J29" s="685"/>
      <c r="K29" s="684">
        <v>0</v>
      </c>
      <c r="L29" s="686"/>
      <c r="M29" s="1472"/>
      <c r="N29" s="1186"/>
    </row>
    <row r="30" spans="1:14" ht="39" customHeight="1" x14ac:dyDescent="0.25">
      <c r="A30" s="1456"/>
      <c r="B30" s="1437" t="s">
        <v>793</v>
      </c>
      <c r="C30" s="1461" t="s">
        <v>794</v>
      </c>
      <c r="D30" s="715" t="s">
        <v>764</v>
      </c>
      <c r="E30" s="1475" t="s">
        <v>795</v>
      </c>
      <c r="F30" s="694">
        <v>0.1</v>
      </c>
      <c r="G30" s="688"/>
      <c r="H30" s="689"/>
      <c r="I30" s="690">
        <v>0</v>
      </c>
      <c r="J30" s="691"/>
      <c r="K30" s="690"/>
      <c r="L30" s="692"/>
      <c r="M30" s="1472"/>
      <c r="N30" s="1184"/>
    </row>
    <row r="31" spans="1:14" ht="42" customHeight="1" thickBot="1" x14ac:dyDescent="0.3">
      <c r="A31" s="1459"/>
      <c r="B31" s="1467"/>
      <c r="C31" s="1477"/>
      <c r="D31" s="716" t="s">
        <v>766</v>
      </c>
      <c r="E31" s="1478"/>
      <c r="F31" s="699">
        <v>0.1</v>
      </c>
      <c r="G31" s="717"/>
      <c r="H31" s="718"/>
      <c r="I31" s="719"/>
      <c r="J31" s="720"/>
      <c r="K31" s="719">
        <v>0</v>
      </c>
      <c r="L31" s="721"/>
      <c r="M31" s="1473"/>
      <c r="N31" s="1227"/>
    </row>
    <row r="32" spans="1:14" ht="24" customHeight="1" x14ac:dyDescent="0.25">
      <c r="A32" s="1432" t="s">
        <v>796</v>
      </c>
      <c r="B32" s="1460" t="s">
        <v>797</v>
      </c>
      <c r="C32" s="1474" t="s">
        <v>798</v>
      </c>
      <c r="D32" s="701" t="s">
        <v>758</v>
      </c>
      <c r="E32" s="1483" t="s">
        <v>799</v>
      </c>
      <c r="F32" s="694">
        <v>0.09</v>
      </c>
      <c r="G32" s="722">
        <v>0</v>
      </c>
      <c r="H32" s="723"/>
      <c r="I32" s="724"/>
      <c r="J32" s="725"/>
      <c r="K32" s="724"/>
      <c r="L32" s="726"/>
      <c r="M32" s="1471">
        <f>SUM(G32:G41,I32:I41,K32:K41)</f>
        <v>0</v>
      </c>
      <c r="N32" s="727"/>
    </row>
    <row r="33" spans="1:14" ht="19.5" customHeight="1" x14ac:dyDescent="0.25">
      <c r="A33" s="1433"/>
      <c r="B33" s="1451"/>
      <c r="C33" s="1462"/>
      <c r="D33" s="703" t="s">
        <v>764</v>
      </c>
      <c r="E33" s="1465"/>
      <c r="F33" s="694">
        <v>0.09</v>
      </c>
      <c r="G33" s="728"/>
      <c r="H33" s="683"/>
      <c r="I33" s="684">
        <v>0</v>
      </c>
      <c r="J33" s="685"/>
      <c r="K33" s="684"/>
      <c r="L33" s="729"/>
      <c r="M33" s="1472"/>
      <c r="N33" s="727"/>
    </row>
    <row r="34" spans="1:14" ht="20.25" customHeight="1" x14ac:dyDescent="0.25">
      <c r="A34" s="1433"/>
      <c r="B34" s="1482"/>
      <c r="C34" s="1463"/>
      <c r="D34" s="703" t="s">
        <v>766</v>
      </c>
      <c r="E34" s="1466"/>
      <c r="F34" s="694">
        <v>0.09</v>
      </c>
      <c r="G34" s="704"/>
      <c r="H34" s="705"/>
      <c r="I34" s="706"/>
      <c r="J34" s="707"/>
      <c r="K34" s="706">
        <v>0</v>
      </c>
      <c r="L34" s="708"/>
      <c r="M34" s="1472"/>
      <c r="N34" s="730"/>
    </row>
    <row r="35" spans="1:14" ht="24.75" customHeight="1" x14ac:dyDescent="0.25">
      <c r="A35" s="1433"/>
      <c r="B35" s="1484" t="s">
        <v>800</v>
      </c>
      <c r="C35" s="1461" t="s">
        <v>801</v>
      </c>
      <c r="D35" s="703" t="s">
        <v>758</v>
      </c>
      <c r="E35" s="1464" t="s">
        <v>759</v>
      </c>
      <c r="F35" s="694">
        <v>0.09</v>
      </c>
      <c r="G35" s="704">
        <v>0</v>
      </c>
      <c r="H35" s="705"/>
      <c r="I35" s="706"/>
      <c r="J35" s="707"/>
      <c r="K35" s="706"/>
      <c r="L35" s="708"/>
      <c r="M35" s="1472"/>
      <c r="N35" s="1184"/>
    </row>
    <row r="36" spans="1:14" ht="27" customHeight="1" x14ac:dyDescent="0.25">
      <c r="A36" s="1433"/>
      <c r="B36" s="1485"/>
      <c r="C36" s="1462"/>
      <c r="D36" s="703" t="s">
        <v>764</v>
      </c>
      <c r="E36" s="1465"/>
      <c r="F36" s="694">
        <v>0.09</v>
      </c>
      <c r="G36" s="704"/>
      <c r="H36" s="705"/>
      <c r="I36" s="706">
        <v>0</v>
      </c>
      <c r="J36" s="707"/>
      <c r="K36" s="706"/>
      <c r="L36" s="708"/>
      <c r="M36" s="1472"/>
      <c r="N36" s="1185"/>
    </row>
    <row r="37" spans="1:14" ht="24.75" customHeight="1" thickBot="1" x14ac:dyDescent="0.3">
      <c r="A37" s="1433"/>
      <c r="B37" s="1482"/>
      <c r="C37" s="1463"/>
      <c r="D37" s="703" t="s">
        <v>766</v>
      </c>
      <c r="E37" s="1465"/>
      <c r="F37" s="694">
        <v>0.09</v>
      </c>
      <c r="G37" s="682"/>
      <c r="H37" s="683"/>
      <c r="I37" s="684"/>
      <c r="J37" s="685"/>
      <c r="K37" s="684">
        <v>0</v>
      </c>
      <c r="L37" s="686"/>
      <c r="M37" s="1472"/>
      <c r="N37" s="1186"/>
    </row>
    <row r="38" spans="1:14" ht="22.5" customHeight="1" x14ac:dyDescent="0.25">
      <c r="A38" s="1433"/>
      <c r="B38" s="1468" t="s">
        <v>802</v>
      </c>
      <c r="C38" s="1213" t="s">
        <v>803</v>
      </c>
      <c r="D38" s="627" t="s">
        <v>758</v>
      </c>
      <c r="E38" s="1435" t="s">
        <v>804</v>
      </c>
      <c r="F38" s="694">
        <v>0.09</v>
      </c>
      <c r="G38" s="682">
        <v>0</v>
      </c>
      <c r="H38" s="683"/>
      <c r="I38" s="684"/>
      <c r="J38" s="685"/>
      <c r="K38" s="684"/>
      <c r="L38" s="686"/>
      <c r="M38" s="1472"/>
      <c r="N38" s="1184"/>
    </row>
    <row r="39" spans="1:14" ht="21" customHeight="1" x14ac:dyDescent="0.25">
      <c r="A39" s="1433"/>
      <c r="B39" s="1468"/>
      <c r="C39" s="1213"/>
      <c r="D39" s="627" t="s">
        <v>764</v>
      </c>
      <c r="E39" s="1469"/>
      <c r="F39" s="694">
        <v>0.09</v>
      </c>
      <c r="G39" s="682"/>
      <c r="H39" s="683"/>
      <c r="I39" s="684">
        <v>0</v>
      </c>
      <c r="J39" s="685"/>
      <c r="K39" s="684"/>
      <c r="L39" s="686"/>
      <c r="M39" s="1472"/>
      <c r="N39" s="1185"/>
    </row>
    <row r="40" spans="1:14" ht="20.25" customHeight="1" thickBot="1" x14ac:dyDescent="0.3">
      <c r="A40" s="1433"/>
      <c r="B40" s="1468"/>
      <c r="C40" s="1213"/>
      <c r="D40" s="627" t="s">
        <v>766</v>
      </c>
      <c r="E40" s="1470"/>
      <c r="F40" s="694">
        <v>0.09</v>
      </c>
      <c r="G40" s="682"/>
      <c r="H40" s="683"/>
      <c r="I40" s="684"/>
      <c r="J40" s="685"/>
      <c r="K40" s="684">
        <v>0</v>
      </c>
      <c r="L40" s="686"/>
      <c r="M40" s="1472"/>
      <c r="N40" s="1186"/>
    </row>
    <row r="41" spans="1:14" ht="90" customHeight="1" thickBot="1" x14ac:dyDescent="0.3">
      <c r="A41" s="1434"/>
      <c r="B41" s="731" t="s">
        <v>805</v>
      </c>
      <c r="C41" s="732" t="s">
        <v>806</v>
      </c>
      <c r="D41" s="733" t="s">
        <v>766</v>
      </c>
      <c r="E41" s="734" t="s">
        <v>807</v>
      </c>
      <c r="F41" s="735">
        <v>0.19</v>
      </c>
      <c r="G41" s="688"/>
      <c r="H41" s="689"/>
      <c r="I41" s="690"/>
      <c r="J41" s="691"/>
      <c r="K41" s="690">
        <v>0</v>
      </c>
      <c r="L41" s="692"/>
      <c r="M41" s="1473"/>
      <c r="N41" s="700"/>
    </row>
    <row r="42" spans="1:14" ht="20.25" customHeight="1" x14ac:dyDescent="0.25">
      <c r="A42" s="1479" t="s">
        <v>808</v>
      </c>
      <c r="B42" s="1460" t="s">
        <v>809</v>
      </c>
      <c r="C42" s="1474" t="s">
        <v>810</v>
      </c>
      <c r="D42" s="701" t="s">
        <v>758</v>
      </c>
      <c r="E42" s="1435" t="s">
        <v>811</v>
      </c>
      <c r="F42" s="681">
        <v>0.04</v>
      </c>
      <c r="G42" s="673">
        <v>0</v>
      </c>
      <c r="H42" s="674"/>
      <c r="I42" s="675"/>
      <c r="J42" s="676"/>
      <c r="K42" s="675"/>
      <c r="L42" s="677"/>
      <c r="M42" s="1471">
        <f>SUM(G42:G64,I42:I64,K42:K64)</f>
        <v>0</v>
      </c>
      <c r="N42" s="1187"/>
    </row>
    <row r="43" spans="1:14" ht="16.5" customHeight="1" x14ac:dyDescent="0.25">
      <c r="A43" s="1457"/>
      <c r="B43" s="1451"/>
      <c r="C43" s="1462"/>
      <c r="D43" s="703" t="s">
        <v>764</v>
      </c>
      <c r="E43" s="1469"/>
      <c r="F43" s="681">
        <v>0.04</v>
      </c>
      <c r="G43" s="704"/>
      <c r="H43" s="705"/>
      <c r="I43" s="706">
        <v>0</v>
      </c>
      <c r="J43" s="707"/>
      <c r="K43" s="706"/>
      <c r="L43" s="708"/>
      <c r="M43" s="1472"/>
      <c r="N43" s="1185"/>
    </row>
    <row r="44" spans="1:14" ht="18.75" customHeight="1" x14ac:dyDescent="0.25">
      <c r="A44" s="1457"/>
      <c r="B44" s="1438"/>
      <c r="C44" s="1463"/>
      <c r="D44" s="703" t="s">
        <v>766</v>
      </c>
      <c r="E44" s="1469"/>
      <c r="F44" s="681">
        <v>0.04</v>
      </c>
      <c r="G44" s="704"/>
      <c r="H44" s="705"/>
      <c r="I44" s="706"/>
      <c r="J44" s="707"/>
      <c r="K44" s="706">
        <v>0</v>
      </c>
      <c r="L44" s="708"/>
      <c r="M44" s="1472"/>
      <c r="N44" s="1186"/>
    </row>
    <row r="45" spans="1:14" ht="16.5" customHeight="1" x14ac:dyDescent="0.25">
      <c r="A45" s="1457"/>
      <c r="B45" s="1437" t="s">
        <v>812</v>
      </c>
      <c r="C45" s="1461" t="s">
        <v>813</v>
      </c>
      <c r="D45" s="703" t="s">
        <v>758</v>
      </c>
      <c r="E45" s="1469"/>
      <c r="F45" s="681">
        <v>0.04</v>
      </c>
      <c r="G45" s="704">
        <v>0</v>
      </c>
      <c r="H45" s="705"/>
      <c r="I45" s="706"/>
      <c r="J45" s="707"/>
      <c r="K45" s="706"/>
      <c r="L45" s="708"/>
      <c r="M45" s="1472"/>
      <c r="N45" s="1184"/>
    </row>
    <row r="46" spans="1:14" ht="16.5" customHeight="1" x14ac:dyDescent="0.25">
      <c r="A46" s="1457"/>
      <c r="B46" s="1451"/>
      <c r="C46" s="1462"/>
      <c r="D46" s="703" t="s">
        <v>764</v>
      </c>
      <c r="E46" s="1469"/>
      <c r="F46" s="681">
        <v>0.04</v>
      </c>
      <c r="G46" s="704"/>
      <c r="H46" s="705"/>
      <c r="I46" s="706">
        <v>0</v>
      </c>
      <c r="J46" s="707"/>
      <c r="K46" s="706"/>
      <c r="L46" s="708"/>
      <c r="M46" s="1472"/>
      <c r="N46" s="1185"/>
    </row>
    <row r="47" spans="1:14" ht="15.75" customHeight="1" x14ac:dyDescent="0.25">
      <c r="A47" s="1457"/>
      <c r="B47" s="1438"/>
      <c r="C47" s="1463"/>
      <c r="D47" s="703" t="s">
        <v>766</v>
      </c>
      <c r="E47" s="1436"/>
      <c r="F47" s="681">
        <v>0.04</v>
      </c>
      <c r="G47" s="704"/>
      <c r="H47" s="705"/>
      <c r="I47" s="706"/>
      <c r="J47" s="707"/>
      <c r="K47" s="706">
        <v>0</v>
      </c>
      <c r="L47" s="708"/>
      <c r="M47" s="1472"/>
      <c r="N47" s="1186"/>
    </row>
    <row r="48" spans="1:14" ht="18.75" customHeight="1" x14ac:dyDescent="0.25">
      <c r="A48" s="1457"/>
      <c r="B48" s="1437" t="s">
        <v>814</v>
      </c>
      <c r="C48" s="1461" t="s">
        <v>813</v>
      </c>
      <c r="D48" s="703" t="s">
        <v>758</v>
      </c>
      <c r="E48" s="1450" t="s">
        <v>804</v>
      </c>
      <c r="F48" s="681">
        <v>0.04</v>
      </c>
      <c r="G48" s="704">
        <v>0</v>
      </c>
      <c r="H48" s="705"/>
      <c r="I48" s="706"/>
      <c r="J48" s="707"/>
      <c r="K48" s="706"/>
      <c r="L48" s="708"/>
      <c r="M48" s="1472"/>
      <c r="N48" s="1184"/>
    </row>
    <row r="49" spans="1:14" ht="18.75" customHeight="1" x14ac:dyDescent="0.25">
      <c r="A49" s="1457"/>
      <c r="B49" s="1451"/>
      <c r="C49" s="1462"/>
      <c r="D49" s="703" t="s">
        <v>764</v>
      </c>
      <c r="E49" s="1469"/>
      <c r="F49" s="681">
        <v>0.04</v>
      </c>
      <c r="G49" s="704"/>
      <c r="H49" s="705"/>
      <c r="I49" s="706">
        <v>0</v>
      </c>
      <c r="J49" s="707"/>
      <c r="K49" s="706"/>
      <c r="L49" s="708"/>
      <c r="M49" s="1472"/>
      <c r="N49" s="1185"/>
    </row>
    <row r="50" spans="1:14" ht="17.25" customHeight="1" x14ac:dyDescent="0.25">
      <c r="A50" s="1457"/>
      <c r="B50" s="1438"/>
      <c r="C50" s="1463"/>
      <c r="D50" s="703" t="s">
        <v>766</v>
      </c>
      <c r="E50" s="1436"/>
      <c r="F50" s="681">
        <v>0.04</v>
      </c>
      <c r="G50" s="704"/>
      <c r="H50" s="705"/>
      <c r="I50" s="706"/>
      <c r="J50" s="707"/>
      <c r="K50" s="706">
        <v>0</v>
      </c>
      <c r="L50" s="708"/>
      <c r="M50" s="1472"/>
      <c r="N50" s="1186"/>
    </row>
    <row r="51" spans="1:14" ht="15.75" customHeight="1" x14ac:dyDescent="0.25">
      <c r="A51" s="1457"/>
      <c r="B51" s="1437" t="s">
        <v>815</v>
      </c>
      <c r="C51" s="1461" t="s">
        <v>813</v>
      </c>
      <c r="D51" s="703" t="s">
        <v>758</v>
      </c>
      <c r="E51" s="1450" t="s">
        <v>804</v>
      </c>
      <c r="F51" s="681">
        <v>0.04</v>
      </c>
      <c r="G51" s="704">
        <v>0</v>
      </c>
      <c r="H51" s="705"/>
      <c r="I51" s="706"/>
      <c r="J51" s="707"/>
      <c r="K51" s="706"/>
      <c r="L51" s="708"/>
      <c r="M51" s="1472"/>
      <c r="N51" s="1184"/>
    </row>
    <row r="52" spans="1:14" ht="12" customHeight="1" x14ac:dyDescent="0.25">
      <c r="A52" s="1457"/>
      <c r="B52" s="1451"/>
      <c r="C52" s="1462"/>
      <c r="D52" s="703" t="s">
        <v>764</v>
      </c>
      <c r="E52" s="1469"/>
      <c r="F52" s="681">
        <v>0.04</v>
      </c>
      <c r="G52" s="704"/>
      <c r="H52" s="705"/>
      <c r="I52" s="706">
        <v>0</v>
      </c>
      <c r="J52" s="707"/>
      <c r="K52" s="706"/>
      <c r="L52" s="708"/>
      <c r="M52" s="1472"/>
      <c r="N52" s="1185"/>
    </row>
    <row r="53" spans="1:14" ht="16.5" customHeight="1" x14ac:dyDescent="0.25">
      <c r="A53" s="1457"/>
      <c r="B53" s="1438"/>
      <c r="C53" s="1463"/>
      <c r="D53" s="703" t="s">
        <v>766</v>
      </c>
      <c r="E53" s="1436"/>
      <c r="F53" s="681">
        <v>0.04</v>
      </c>
      <c r="G53" s="704"/>
      <c r="H53" s="705"/>
      <c r="I53" s="706"/>
      <c r="J53" s="707"/>
      <c r="K53" s="706">
        <v>0</v>
      </c>
      <c r="L53" s="708"/>
      <c r="M53" s="1472"/>
      <c r="N53" s="1186"/>
    </row>
    <row r="54" spans="1:14" ht="14.25" customHeight="1" x14ac:dyDescent="0.25">
      <c r="A54" s="1457"/>
      <c r="B54" s="1437" t="s">
        <v>816</v>
      </c>
      <c r="C54" s="1461" t="s">
        <v>813</v>
      </c>
      <c r="D54" s="703" t="s">
        <v>758</v>
      </c>
      <c r="E54" s="1450" t="s">
        <v>804</v>
      </c>
      <c r="F54" s="681">
        <v>0.04</v>
      </c>
      <c r="G54" s="704">
        <v>0</v>
      </c>
      <c r="H54" s="705"/>
      <c r="I54" s="706"/>
      <c r="J54" s="707"/>
      <c r="K54" s="706"/>
      <c r="L54" s="708"/>
      <c r="M54" s="1472"/>
      <c r="N54" s="1184"/>
    </row>
    <row r="55" spans="1:14" ht="15.75" customHeight="1" x14ac:dyDescent="0.25">
      <c r="A55" s="1457"/>
      <c r="B55" s="1451"/>
      <c r="C55" s="1462"/>
      <c r="D55" s="703" t="s">
        <v>764</v>
      </c>
      <c r="E55" s="1469"/>
      <c r="F55" s="681">
        <v>0.04</v>
      </c>
      <c r="G55" s="704"/>
      <c r="H55" s="705"/>
      <c r="I55" s="706">
        <v>0</v>
      </c>
      <c r="J55" s="707"/>
      <c r="K55" s="706"/>
      <c r="L55" s="708"/>
      <c r="M55" s="1472"/>
      <c r="N55" s="1185"/>
    </row>
    <row r="56" spans="1:14" ht="14.25" customHeight="1" x14ac:dyDescent="0.25">
      <c r="A56" s="1480"/>
      <c r="B56" s="1438"/>
      <c r="C56" s="1463"/>
      <c r="D56" s="703" t="s">
        <v>766</v>
      </c>
      <c r="E56" s="1436"/>
      <c r="F56" s="681">
        <v>0.04</v>
      </c>
      <c r="G56" s="682"/>
      <c r="H56" s="683"/>
      <c r="I56" s="684"/>
      <c r="J56" s="685"/>
      <c r="K56" s="684">
        <v>0</v>
      </c>
      <c r="L56" s="686"/>
      <c r="M56" s="1472"/>
      <c r="N56" s="1186"/>
    </row>
    <row r="57" spans="1:14" ht="89.25" x14ac:dyDescent="0.25">
      <c r="A57" s="1480"/>
      <c r="B57" s="736" t="s">
        <v>817</v>
      </c>
      <c r="C57" s="580" t="s">
        <v>818</v>
      </c>
      <c r="D57" s="737" t="s">
        <v>764</v>
      </c>
      <c r="E57" s="738" t="s">
        <v>819</v>
      </c>
      <c r="F57" s="739">
        <v>0.11</v>
      </c>
      <c r="G57" s="682"/>
      <c r="H57" s="683"/>
      <c r="I57" s="684">
        <v>0</v>
      </c>
      <c r="J57" s="685"/>
      <c r="K57" s="684"/>
      <c r="L57" s="686"/>
      <c r="M57" s="1472"/>
      <c r="N57" s="687"/>
    </row>
    <row r="58" spans="1:14" ht="79.5" customHeight="1" x14ac:dyDescent="0.25">
      <c r="A58" s="1480"/>
      <c r="B58" s="740" t="s">
        <v>820</v>
      </c>
      <c r="C58" s="580" t="s">
        <v>821</v>
      </c>
      <c r="D58" s="737" t="s">
        <v>764</v>
      </c>
      <c r="E58" s="738" t="s">
        <v>822</v>
      </c>
      <c r="F58" s="713">
        <v>0.11</v>
      </c>
      <c r="G58" s="682"/>
      <c r="H58" s="683"/>
      <c r="I58" s="684">
        <v>0</v>
      </c>
      <c r="J58" s="685"/>
      <c r="K58" s="684"/>
      <c r="L58" s="686"/>
      <c r="M58" s="1472"/>
      <c r="N58" s="687"/>
    </row>
    <row r="59" spans="1:14" ht="13.5" customHeight="1" x14ac:dyDescent="0.25">
      <c r="A59" s="1455"/>
      <c r="B59" s="1437" t="s">
        <v>823</v>
      </c>
      <c r="C59" s="1486" t="s">
        <v>824</v>
      </c>
      <c r="D59" s="741" t="s">
        <v>758</v>
      </c>
      <c r="E59" s="1456" t="s">
        <v>825</v>
      </c>
      <c r="F59" s="694">
        <v>0.03</v>
      </c>
      <c r="G59" s="688">
        <v>0</v>
      </c>
      <c r="H59" s="689"/>
      <c r="I59" s="690"/>
      <c r="J59" s="691"/>
      <c r="K59" s="690"/>
      <c r="L59" s="692"/>
      <c r="M59" s="1472"/>
      <c r="N59" s="1184"/>
    </row>
    <row r="60" spans="1:14" ht="18" customHeight="1" x14ac:dyDescent="0.25">
      <c r="A60" s="1455"/>
      <c r="B60" s="1451"/>
      <c r="C60" s="1487"/>
      <c r="D60" s="741" t="s">
        <v>764</v>
      </c>
      <c r="E60" s="1456"/>
      <c r="F60" s="694">
        <v>0.03</v>
      </c>
      <c r="G60" s="688"/>
      <c r="H60" s="689"/>
      <c r="I60" s="690">
        <v>0</v>
      </c>
      <c r="J60" s="691"/>
      <c r="K60" s="690"/>
      <c r="L60" s="692"/>
      <c r="M60" s="1472"/>
      <c r="N60" s="1185"/>
    </row>
    <row r="61" spans="1:14" ht="21.75" customHeight="1" x14ac:dyDescent="0.25">
      <c r="A61" s="1455"/>
      <c r="B61" s="1438"/>
      <c r="C61" s="1488"/>
      <c r="D61" s="741" t="s">
        <v>766</v>
      </c>
      <c r="E61" s="1457"/>
      <c r="F61" s="694">
        <v>0.03</v>
      </c>
      <c r="G61" s="688"/>
      <c r="H61" s="689"/>
      <c r="I61" s="690"/>
      <c r="J61" s="691"/>
      <c r="K61" s="690">
        <v>0</v>
      </c>
      <c r="L61" s="692"/>
      <c r="M61" s="1472"/>
      <c r="N61" s="1186"/>
    </row>
    <row r="62" spans="1:14" ht="15.75" customHeight="1" x14ac:dyDescent="0.25">
      <c r="A62" s="1455"/>
      <c r="B62" s="1437" t="s">
        <v>826</v>
      </c>
      <c r="C62" s="1461" t="s">
        <v>827</v>
      </c>
      <c r="D62" s="741" t="s">
        <v>758</v>
      </c>
      <c r="E62" s="1455" t="s">
        <v>825</v>
      </c>
      <c r="F62" s="694">
        <v>0.03</v>
      </c>
      <c r="G62" s="688">
        <v>0</v>
      </c>
      <c r="H62" s="689"/>
      <c r="I62" s="690"/>
      <c r="J62" s="691"/>
      <c r="K62" s="690"/>
      <c r="L62" s="692"/>
      <c r="M62" s="1472"/>
      <c r="N62" s="1184"/>
    </row>
    <row r="63" spans="1:14" ht="19.5" customHeight="1" x14ac:dyDescent="0.25">
      <c r="A63" s="1455"/>
      <c r="B63" s="1451"/>
      <c r="C63" s="1462"/>
      <c r="D63" s="741" t="s">
        <v>764</v>
      </c>
      <c r="E63" s="1456"/>
      <c r="F63" s="694">
        <v>0.03</v>
      </c>
      <c r="G63" s="688"/>
      <c r="H63" s="689"/>
      <c r="I63" s="690">
        <v>0</v>
      </c>
      <c r="J63" s="691"/>
      <c r="K63" s="690"/>
      <c r="L63" s="692"/>
      <c r="M63" s="1472"/>
      <c r="N63" s="1185"/>
    </row>
    <row r="64" spans="1:14" ht="20.25" customHeight="1" thickBot="1" x14ac:dyDescent="0.3">
      <c r="A64" s="1481"/>
      <c r="B64" s="1467"/>
      <c r="C64" s="1477"/>
      <c r="D64" s="742" t="s">
        <v>766</v>
      </c>
      <c r="E64" s="1459"/>
      <c r="F64" s="699">
        <v>3.1E-2</v>
      </c>
      <c r="G64" s="717"/>
      <c r="H64" s="718"/>
      <c r="I64" s="719"/>
      <c r="J64" s="720"/>
      <c r="K64" s="719">
        <v>0</v>
      </c>
      <c r="L64" s="721"/>
      <c r="M64" s="1473"/>
      <c r="N64" s="1227"/>
    </row>
    <row r="65" spans="6:14" x14ac:dyDescent="0.25">
      <c r="F65" s="743"/>
      <c r="M65" s="744"/>
    </row>
    <row r="67" spans="6:14" x14ac:dyDescent="0.25">
      <c r="N67" s="9"/>
    </row>
    <row r="72" spans="6:14" x14ac:dyDescent="0.25">
      <c r="G72" s="189"/>
    </row>
  </sheetData>
  <mergeCells count="81">
    <mergeCell ref="N51:N53"/>
    <mergeCell ref="B62:B64"/>
    <mergeCell ref="C62:C64"/>
    <mergeCell ref="E62:E64"/>
    <mergeCell ref="N62:N64"/>
    <mergeCell ref="E54:E56"/>
    <mergeCell ref="N54:N56"/>
    <mergeCell ref="B59:B61"/>
    <mergeCell ref="C59:C61"/>
    <mergeCell ref="E59:E61"/>
    <mergeCell ref="N59:N61"/>
    <mergeCell ref="B54:B56"/>
    <mergeCell ref="C54:C56"/>
    <mergeCell ref="A32:A41"/>
    <mergeCell ref="B32:B34"/>
    <mergeCell ref="C32:C34"/>
    <mergeCell ref="E32:E34"/>
    <mergeCell ref="M32:M41"/>
    <mergeCell ref="B35:B37"/>
    <mergeCell ref="C35:C37"/>
    <mergeCell ref="E35:E37"/>
    <mergeCell ref="A42:A64"/>
    <mergeCell ref="B42:B44"/>
    <mergeCell ref="C42:C44"/>
    <mergeCell ref="E42:E47"/>
    <mergeCell ref="M42:M64"/>
    <mergeCell ref="B45:B47"/>
    <mergeCell ref="C45:C47"/>
    <mergeCell ref="C48:C50"/>
    <mergeCell ref="E48:E50"/>
    <mergeCell ref="B51:B53"/>
    <mergeCell ref="C51:C53"/>
    <mergeCell ref="E51:E53"/>
    <mergeCell ref="N35:N37"/>
    <mergeCell ref="M10:M17"/>
    <mergeCell ref="C18:C19"/>
    <mergeCell ref="E18:E19"/>
    <mergeCell ref="M18:M31"/>
    <mergeCell ref="N18:N19"/>
    <mergeCell ref="C25:C27"/>
    <mergeCell ref="E25:E27"/>
    <mergeCell ref="N25:N27"/>
    <mergeCell ref="C28:C29"/>
    <mergeCell ref="N21:N23"/>
    <mergeCell ref="E28:E29"/>
    <mergeCell ref="N28:N29"/>
    <mergeCell ref="C30:C31"/>
    <mergeCell ref="E30:E31"/>
    <mergeCell ref="N30:N31"/>
    <mergeCell ref="N45:N47"/>
    <mergeCell ref="B48:B50"/>
    <mergeCell ref="N38:N40"/>
    <mergeCell ref="B38:B40"/>
    <mergeCell ref="C38:C40"/>
    <mergeCell ref="E38:E40"/>
    <mergeCell ref="N42:N44"/>
    <mergeCell ref="N48:N50"/>
    <mergeCell ref="A18:A31"/>
    <mergeCell ref="B18:B19"/>
    <mergeCell ref="B21:B23"/>
    <mergeCell ref="C21:C23"/>
    <mergeCell ref="E21:E23"/>
    <mergeCell ref="B25:B27"/>
    <mergeCell ref="B28:B29"/>
    <mergeCell ref="B30:B31"/>
    <mergeCell ref="M1:M2"/>
    <mergeCell ref="N1:N2"/>
    <mergeCell ref="C2:L2"/>
    <mergeCell ref="C3:L3"/>
    <mergeCell ref="A10:A17"/>
    <mergeCell ref="E10:E11"/>
    <mergeCell ref="B12:B13"/>
    <mergeCell ref="C12:C13"/>
    <mergeCell ref="A1:B3"/>
    <mergeCell ref="C1:L1"/>
    <mergeCell ref="E12:E13"/>
    <mergeCell ref="N12:N13"/>
    <mergeCell ref="B14:B16"/>
    <mergeCell ref="C14:C16"/>
    <mergeCell ref="E14:E16"/>
    <mergeCell ref="N14:N16"/>
  </mergeCells>
  <pageMargins left="0.7" right="0.7" top="0.75" bottom="0.75" header="0.3" footer="0.3"/>
  <drawing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152"/>
  <sheetViews>
    <sheetView workbookViewId="0">
      <selection activeCell="J4" sqref="J4"/>
    </sheetView>
  </sheetViews>
  <sheetFormatPr baseColWidth="10" defaultRowHeight="15" x14ac:dyDescent="0.25"/>
  <cols>
    <col min="6" max="6" width="14.85546875" style="1" customWidth="1"/>
    <col min="7" max="7" width="18.140625" customWidth="1"/>
  </cols>
  <sheetData>
    <row r="1" spans="1:11" ht="95.25" customHeight="1" thickBot="1" x14ac:dyDescent="0.4">
      <c r="A1" s="1489" t="s">
        <v>828</v>
      </c>
      <c r="B1" s="1490"/>
      <c r="C1" s="1490"/>
      <c r="D1" s="1490"/>
      <c r="E1" s="1490"/>
      <c r="F1" s="1490"/>
      <c r="G1" s="1490"/>
      <c r="H1" s="1490"/>
      <c r="I1" s="1490"/>
      <c r="J1" s="1490"/>
      <c r="K1" s="1491"/>
    </row>
    <row r="2" spans="1:11" ht="15.75" thickBot="1" x14ac:dyDescent="0.3"/>
    <row r="3" spans="1:11" ht="44.25" customHeight="1" thickBot="1" x14ac:dyDescent="0.3">
      <c r="A3" s="1492" t="s">
        <v>63</v>
      </c>
      <c r="B3" s="1493"/>
      <c r="C3" s="1493"/>
      <c r="D3" s="1493"/>
      <c r="E3" s="1493"/>
      <c r="F3" s="1493"/>
      <c r="G3" s="1493"/>
      <c r="H3" s="1493"/>
      <c r="I3" s="1493"/>
      <c r="J3" s="1493"/>
      <c r="K3" s="1494"/>
    </row>
    <row r="5" spans="1:11" ht="15.75" thickBot="1" x14ac:dyDescent="0.3"/>
    <row r="6" spans="1:11" ht="15.75" customHeight="1" thickBot="1" x14ac:dyDescent="0.3">
      <c r="A6" s="1495" t="s">
        <v>64</v>
      </c>
      <c r="B6" s="1496"/>
      <c r="C6" s="1496"/>
      <c r="D6" s="1496"/>
      <c r="E6" s="1497"/>
      <c r="F6" s="745" t="s">
        <v>65</v>
      </c>
      <c r="G6" s="789" t="s">
        <v>66</v>
      </c>
      <c r="H6" s="828" t="str">
        <f>IF(F11&lt;=25%,"OBSERVACION POR NO CUMPLIR:",IF(F11&gt;=26%,"CUMPLIMIENTO DE LO PROGRAMADO"))</f>
        <v>OBSERVACION POR NO CUMPLIR:</v>
      </c>
      <c r="I6" s="817"/>
      <c r="J6" s="817"/>
      <c r="K6" s="817"/>
    </row>
    <row r="7" spans="1:11" ht="15.75" x14ac:dyDescent="0.25">
      <c r="A7" s="835" t="s">
        <v>829</v>
      </c>
      <c r="B7" s="836"/>
      <c r="C7" s="836"/>
      <c r="D7" s="836"/>
      <c r="E7" s="1498"/>
      <c r="F7" s="2">
        <f>SUM('PLAN ANTICORRUPCION 2020'!G10:G17)</f>
        <v>0</v>
      </c>
      <c r="G7" s="772">
        <v>0.25</v>
      </c>
      <c r="H7" s="828"/>
      <c r="I7" s="817"/>
      <c r="J7" s="817"/>
      <c r="K7" s="817"/>
    </row>
    <row r="8" spans="1:11" ht="15.75" x14ac:dyDescent="0.25">
      <c r="A8" s="810" t="s">
        <v>830</v>
      </c>
      <c r="B8" s="811"/>
      <c r="C8" s="811"/>
      <c r="D8" s="811"/>
      <c r="E8" s="1499"/>
      <c r="F8" s="3">
        <f>SUM('PLAN ANTICORRUPCION 2020'!G18:G31)</f>
        <v>0</v>
      </c>
      <c r="G8" s="772">
        <v>0.25</v>
      </c>
      <c r="H8" s="828"/>
      <c r="I8" s="817"/>
      <c r="J8" s="817"/>
      <c r="K8" s="817"/>
    </row>
    <row r="9" spans="1:11" ht="15.75" x14ac:dyDescent="0.25">
      <c r="A9" s="810" t="s">
        <v>831</v>
      </c>
      <c r="B9" s="811"/>
      <c r="C9" s="811"/>
      <c r="D9" s="811"/>
      <c r="E9" s="1499"/>
      <c r="F9" s="3">
        <f>SUM('PLAN ANTICORRUPCION 2020'!G32:G41)</f>
        <v>0</v>
      </c>
      <c r="G9" s="772">
        <v>0.25</v>
      </c>
      <c r="H9" s="828"/>
      <c r="I9" s="817"/>
      <c r="J9" s="817"/>
      <c r="K9" s="817"/>
    </row>
    <row r="10" spans="1:11" ht="34.5" customHeight="1" thickBot="1" x14ac:dyDescent="0.3">
      <c r="A10" s="812" t="s">
        <v>832</v>
      </c>
      <c r="B10" s="813"/>
      <c r="C10" s="813"/>
      <c r="D10" s="813"/>
      <c r="E10" s="1500"/>
      <c r="F10" s="4">
        <f>SUM('PLAN ANTICORRUPCION 2020'!G42:G64)</f>
        <v>0</v>
      </c>
      <c r="G10" s="772">
        <v>0.25</v>
      </c>
      <c r="H10" s="828"/>
      <c r="I10" s="817"/>
      <c r="J10" s="817"/>
      <c r="K10" s="817"/>
    </row>
    <row r="11" spans="1:11" ht="15.75" thickBot="1" x14ac:dyDescent="0.3">
      <c r="A11" s="1501" t="s">
        <v>68</v>
      </c>
      <c r="B11" s="1502"/>
      <c r="C11" s="1502"/>
      <c r="D11" s="1502"/>
      <c r="E11" s="1502"/>
      <c r="F11" s="5">
        <f>SUM(F7:F10)</f>
        <v>0</v>
      </c>
      <c r="G11" s="781">
        <f>SUM(G7:G10)</f>
        <v>1</v>
      </c>
      <c r="H11" s="828"/>
      <c r="I11" s="817"/>
      <c r="J11" s="817"/>
      <c r="K11" s="817"/>
    </row>
    <row r="12" spans="1:11" x14ac:dyDescent="0.25">
      <c r="G12" s="6"/>
    </row>
    <row r="28" spans="1:11" ht="15.75" thickBot="1" x14ac:dyDescent="0.3"/>
    <row r="29" spans="1:11" ht="30.75" customHeight="1" thickBot="1" x14ac:dyDescent="0.3">
      <c r="A29" s="1049" t="s">
        <v>69</v>
      </c>
      <c r="B29" s="1050"/>
      <c r="C29" s="1050"/>
      <c r="D29" s="1050"/>
      <c r="E29" s="1050"/>
      <c r="F29" s="1050"/>
      <c r="G29" s="1050"/>
      <c r="H29" s="1050"/>
      <c r="I29" s="1050"/>
      <c r="J29" s="1050"/>
      <c r="K29" s="1051"/>
    </row>
    <row r="30" spans="1:11" x14ac:dyDescent="0.25">
      <c r="A30" s="1169"/>
      <c r="B30" s="1170"/>
      <c r="C30" s="1170"/>
      <c r="D30" s="1170"/>
      <c r="E30" s="1170"/>
      <c r="F30" s="1170"/>
      <c r="G30" s="1170"/>
      <c r="H30" s="1170"/>
      <c r="I30" s="1170"/>
      <c r="J30" s="1170"/>
      <c r="K30" s="1503"/>
    </row>
    <row r="31" spans="1:11" x14ac:dyDescent="0.25">
      <c r="A31" s="828"/>
      <c r="B31" s="829"/>
      <c r="C31" s="829"/>
      <c r="D31" s="829"/>
      <c r="E31" s="829"/>
      <c r="F31" s="829"/>
      <c r="G31" s="829"/>
      <c r="H31" s="829"/>
      <c r="I31" s="829"/>
      <c r="J31" s="829"/>
      <c r="K31" s="1504"/>
    </row>
    <row r="32" spans="1:11" x14ac:dyDescent="0.25">
      <c r="A32" s="828"/>
      <c r="B32" s="829"/>
      <c r="C32" s="829"/>
      <c r="D32" s="829"/>
      <c r="E32" s="829"/>
      <c r="F32" s="829"/>
      <c r="G32" s="829"/>
      <c r="H32" s="829"/>
      <c r="I32" s="829"/>
      <c r="J32" s="829"/>
      <c r="K32" s="1504"/>
    </row>
    <row r="33" spans="1:11" x14ac:dyDescent="0.25">
      <c r="A33" s="828"/>
      <c r="B33" s="829"/>
      <c r="C33" s="829"/>
      <c r="D33" s="829"/>
      <c r="E33" s="829"/>
      <c r="F33" s="829"/>
      <c r="G33" s="829"/>
      <c r="H33" s="829"/>
      <c r="I33" s="829"/>
      <c r="J33" s="829"/>
      <c r="K33" s="1504"/>
    </row>
    <row r="34" spans="1:11" x14ac:dyDescent="0.25">
      <c r="A34" s="828"/>
      <c r="B34" s="829"/>
      <c r="C34" s="829"/>
      <c r="D34" s="829"/>
      <c r="E34" s="829"/>
      <c r="F34" s="829"/>
      <c r="G34" s="829"/>
      <c r="H34" s="829"/>
      <c r="I34" s="829"/>
      <c r="J34" s="829"/>
      <c r="K34" s="1504"/>
    </row>
    <row r="35" spans="1:11" x14ac:dyDescent="0.25">
      <c r="A35" s="828"/>
      <c r="B35" s="829"/>
      <c r="C35" s="829"/>
      <c r="D35" s="829"/>
      <c r="E35" s="829"/>
      <c r="F35" s="829"/>
      <c r="G35" s="829"/>
      <c r="H35" s="829"/>
      <c r="I35" s="829"/>
      <c r="J35" s="829"/>
      <c r="K35" s="1504"/>
    </row>
    <row r="36" spans="1:11" x14ac:dyDescent="0.25">
      <c r="A36" s="828"/>
      <c r="B36" s="829"/>
      <c r="C36" s="829"/>
      <c r="D36" s="829"/>
      <c r="E36" s="829"/>
      <c r="F36" s="829"/>
      <c r="G36" s="829"/>
      <c r="H36" s="829"/>
      <c r="I36" s="829"/>
      <c r="J36" s="829"/>
      <c r="K36" s="1504"/>
    </row>
    <row r="37" spans="1:11" x14ac:dyDescent="0.25">
      <c r="A37" s="828"/>
      <c r="B37" s="829"/>
      <c r="C37" s="829"/>
      <c r="D37" s="829"/>
      <c r="E37" s="829"/>
      <c r="F37" s="829"/>
      <c r="G37" s="829"/>
      <c r="H37" s="829"/>
      <c r="I37" s="829"/>
      <c r="J37" s="829"/>
      <c r="K37" s="1504"/>
    </row>
    <row r="38" spans="1:11" x14ac:dyDescent="0.25">
      <c r="A38" s="828"/>
      <c r="B38" s="829"/>
      <c r="C38" s="829"/>
      <c r="D38" s="829"/>
      <c r="E38" s="829"/>
      <c r="F38" s="829"/>
      <c r="G38" s="829"/>
      <c r="H38" s="829"/>
      <c r="I38" s="829"/>
      <c r="J38" s="829"/>
      <c r="K38" s="1504"/>
    </row>
    <row r="39" spans="1:11" x14ac:dyDescent="0.25">
      <c r="A39" s="828"/>
      <c r="B39" s="829"/>
      <c r="C39" s="829"/>
      <c r="D39" s="829"/>
      <c r="E39" s="829"/>
      <c r="F39" s="829"/>
      <c r="G39" s="829"/>
      <c r="H39" s="829"/>
      <c r="I39" s="829"/>
      <c r="J39" s="829"/>
      <c r="K39" s="1504"/>
    </row>
    <row r="40" spans="1:11" ht="15.75" thickBot="1" x14ac:dyDescent="0.3">
      <c r="A40" s="1171"/>
      <c r="B40" s="1172"/>
      <c r="C40" s="1172"/>
      <c r="D40" s="1172"/>
      <c r="E40" s="1172"/>
      <c r="F40" s="1172"/>
      <c r="G40" s="1172"/>
      <c r="H40" s="1172"/>
      <c r="I40" s="1172"/>
      <c r="J40" s="1172"/>
      <c r="K40" s="1505"/>
    </row>
    <row r="41" spans="1:11" ht="15.75" thickBot="1" x14ac:dyDescent="0.3"/>
    <row r="42" spans="1:11" ht="34.5" customHeight="1" thickBot="1" x14ac:dyDescent="0.3">
      <c r="A42" s="1506" t="s">
        <v>70</v>
      </c>
      <c r="B42" s="1507"/>
      <c r="C42" s="1507"/>
      <c r="D42" s="1507"/>
      <c r="E42" s="1507"/>
      <c r="F42" s="1507"/>
      <c r="G42" s="1507"/>
      <c r="H42" s="1507"/>
      <c r="I42" s="1507"/>
      <c r="J42" s="1507"/>
      <c r="K42" s="1508"/>
    </row>
    <row r="43" spans="1:11" x14ac:dyDescent="0.25">
      <c r="A43" s="1169"/>
      <c r="B43" s="1170"/>
      <c r="C43" s="1170"/>
      <c r="D43" s="1170"/>
      <c r="E43" s="1170"/>
      <c r="F43" s="1170"/>
      <c r="G43" s="1170"/>
      <c r="H43" s="1170"/>
      <c r="I43" s="1170"/>
      <c r="J43" s="1170"/>
      <c r="K43" s="1503"/>
    </row>
    <row r="44" spans="1:11" x14ac:dyDescent="0.25">
      <c r="A44" s="828"/>
      <c r="B44" s="829"/>
      <c r="C44" s="829"/>
      <c r="D44" s="829"/>
      <c r="E44" s="829"/>
      <c r="F44" s="829"/>
      <c r="G44" s="829"/>
      <c r="H44" s="829"/>
      <c r="I44" s="829"/>
      <c r="J44" s="829"/>
      <c r="K44" s="1504"/>
    </row>
    <row r="45" spans="1:11" x14ac:dyDescent="0.25">
      <c r="A45" s="828"/>
      <c r="B45" s="829"/>
      <c r="C45" s="829"/>
      <c r="D45" s="829"/>
      <c r="E45" s="829"/>
      <c r="F45" s="829"/>
      <c r="G45" s="829"/>
      <c r="H45" s="829"/>
      <c r="I45" s="829"/>
      <c r="J45" s="829"/>
      <c r="K45" s="1504"/>
    </row>
    <row r="46" spans="1:11" x14ac:dyDescent="0.25">
      <c r="A46" s="828"/>
      <c r="B46" s="829"/>
      <c r="C46" s="829"/>
      <c r="D46" s="829"/>
      <c r="E46" s="829"/>
      <c r="F46" s="829"/>
      <c r="G46" s="829"/>
      <c r="H46" s="829"/>
      <c r="I46" s="829"/>
      <c r="J46" s="829"/>
      <c r="K46" s="1504"/>
    </row>
    <row r="47" spans="1:11" x14ac:dyDescent="0.25">
      <c r="A47" s="828"/>
      <c r="B47" s="829"/>
      <c r="C47" s="829"/>
      <c r="D47" s="829"/>
      <c r="E47" s="829"/>
      <c r="F47" s="829"/>
      <c r="G47" s="829"/>
      <c r="H47" s="829"/>
      <c r="I47" s="829"/>
      <c r="J47" s="829"/>
      <c r="K47" s="1504"/>
    </row>
    <row r="48" spans="1:11" x14ac:dyDescent="0.25">
      <c r="A48" s="828"/>
      <c r="B48" s="829"/>
      <c r="C48" s="829"/>
      <c r="D48" s="829"/>
      <c r="E48" s="829"/>
      <c r="F48" s="829"/>
      <c r="G48" s="829"/>
      <c r="H48" s="829"/>
      <c r="I48" s="829"/>
      <c r="J48" s="829"/>
      <c r="K48" s="1504"/>
    </row>
    <row r="49" spans="1:11" x14ac:dyDescent="0.25">
      <c r="A49" s="828"/>
      <c r="B49" s="829"/>
      <c r="C49" s="829"/>
      <c r="D49" s="829"/>
      <c r="E49" s="829"/>
      <c r="F49" s="829"/>
      <c r="G49" s="829"/>
      <c r="H49" s="829"/>
      <c r="I49" s="829"/>
      <c r="J49" s="829"/>
      <c r="K49" s="1504"/>
    </row>
    <row r="50" spans="1:11" x14ac:dyDescent="0.25">
      <c r="A50" s="828"/>
      <c r="B50" s="829"/>
      <c r="C50" s="829"/>
      <c r="D50" s="829"/>
      <c r="E50" s="829"/>
      <c r="F50" s="829"/>
      <c r="G50" s="829"/>
      <c r="H50" s="829"/>
      <c r="I50" s="829"/>
      <c r="J50" s="829"/>
      <c r="K50" s="1504"/>
    </row>
    <row r="51" spans="1:11" x14ac:dyDescent="0.25">
      <c r="A51" s="828"/>
      <c r="B51" s="829"/>
      <c r="C51" s="829"/>
      <c r="D51" s="829"/>
      <c r="E51" s="829"/>
      <c r="F51" s="829"/>
      <c r="G51" s="829"/>
      <c r="H51" s="829"/>
      <c r="I51" s="829"/>
      <c r="J51" s="829"/>
      <c r="K51" s="1504"/>
    </row>
    <row r="52" spans="1:11" ht="15.75" thickBot="1" x14ac:dyDescent="0.3">
      <c r="A52" s="1171"/>
      <c r="B52" s="1172"/>
      <c r="C52" s="1172"/>
      <c r="D52" s="1172"/>
      <c r="E52" s="1172"/>
      <c r="F52" s="1172"/>
      <c r="G52" s="1172"/>
      <c r="H52" s="1172"/>
      <c r="I52" s="1172"/>
      <c r="J52" s="1172"/>
      <c r="K52" s="1505"/>
    </row>
    <row r="53" spans="1:11" ht="15.75" thickBot="1" x14ac:dyDescent="0.3"/>
    <row r="54" spans="1:11" ht="43.5" customHeight="1" thickBot="1" x14ac:dyDescent="0.3">
      <c r="A54" s="1492" t="s">
        <v>71</v>
      </c>
      <c r="B54" s="1493"/>
      <c r="C54" s="1493"/>
      <c r="D54" s="1493"/>
      <c r="E54" s="1493"/>
      <c r="F54" s="1493"/>
      <c r="G54" s="1493"/>
      <c r="H54" s="1493"/>
      <c r="I54" s="1493"/>
      <c r="J54" s="1493"/>
      <c r="K54" s="1494"/>
    </row>
    <row r="55" spans="1:11" ht="15.75" thickBot="1" x14ac:dyDescent="0.3"/>
    <row r="56" spans="1:11" ht="16.5" customHeight="1" thickBot="1" x14ac:dyDescent="0.3">
      <c r="A56" s="1495" t="s">
        <v>64</v>
      </c>
      <c r="B56" s="1496"/>
      <c r="C56" s="1496"/>
      <c r="D56" s="1496"/>
      <c r="E56" s="1496"/>
      <c r="F56" s="746" t="s">
        <v>65</v>
      </c>
      <c r="G56" s="782" t="s">
        <v>66</v>
      </c>
      <c r="H56" s="828" t="str">
        <f>IF(F61&lt;=50%,"OBSERVACION POR NO CUMPLIR:",IF(F61&gt;=51%,"CUMPLIMIENTO DE LO PROGRAMADO"))</f>
        <v>OBSERVACION POR NO CUMPLIR:</v>
      </c>
      <c r="I56" s="817"/>
      <c r="J56" s="817"/>
      <c r="K56" s="817"/>
    </row>
    <row r="57" spans="1:11" ht="15.75" x14ac:dyDescent="0.25">
      <c r="A57" s="835" t="s">
        <v>829</v>
      </c>
      <c r="B57" s="836"/>
      <c r="C57" s="836"/>
      <c r="D57" s="836"/>
      <c r="E57" s="836"/>
      <c r="F57" s="747">
        <f>SUM('PLAN ANTICORRUPCION 2020'!I10:I17)</f>
        <v>0</v>
      </c>
      <c r="G57" s="783">
        <v>0.25</v>
      </c>
      <c r="H57" s="828"/>
      <c r="I57" s="817"/>
      <c r="J57" s="817"/>
      <c r="K57" s="817"/>
    </row>
    <row r="58" spans="1:11" ht="15.75" x14ac:dyDescent="0.25">
      <c r="A58" s="810" t="s">
        <v>830</v>
      </c>
      <c r="B58" s="811"/>
      <c r="C58" s="811"/>
      <c r="D58" s="811"/>
      <c r="E58" s="811"/>
      <c r="F58" s="748">
        <f>SUM('PLAN ANTICORRUPCION 2020'!I18:I31)</f>
        <v>0</v>
      </c>
      <c r="G58" s="784">
        <v>0.25</v>
      </c>
      <c r="H58" s="828"/>
      <c r="I58" s="817"/>
      <c r="J58" s="817"/>
      <c r="K58" s="817"/>
    </row>
    <row r="59" spans="1:11" ht="15.75" x14ac:dyDescent="0.25">
      <c r="A59" s="810" t="s">
        <v>831</v>
      </c>
      <c r="B59" s="811"/>
      <c r="C59" s="811"/>
      <c r="D59" s="811"/>
      <c r="E59" s="811"/>
      <c r="F59" s="748">
        <f>SUM('PLAN ANTICORRUPCION 2020'!I32:I41)</f>
        <v>0</v>
      </c>
      <c r="G59" s="784">
        <v>0.25</v>
      </c>
      <c r="H59" s="828"/>
      <c r="I59" s="817"/>
      <c r="J59" s="817"/>
      <c r="K59" s="817"/>
    </row>
    <row r="60" spans="1:11" ht="16.5" thickBot="1" x14ac:dyDescent="0.3">
      <c r="A60" s="812" t="s">
        <v>832</v>
      </c>
      <c r="B60" s="813"/>
      <c r="C60" s="813"/>
      <c r="D60" s="813"/>
      <c r="E60" s="813"/>
      <c r="F60" s="749">
        <f>SUM('PLAN ANTICORRUPCION 2020'!I42:I64)</f>
        <v>0</v>
      </c>
      <c r="G60" s="785">
        <v>0.25</v>
      </c>
      <c r="H60" s="828"/>
      <c r="I60" s="817"/>
      <c r="J60" s="817"/>
      <c r="K60" s="817"/>
    </row>
    <row r="61" spans="1:11" ht="15.75" thickBot="1" x14ac:dyDescent="0.3">
      <c r="A61" s="1501" t="s">
        <v>833</v>
      </c>
      <c r="B61" s="1502"/>
      <c r="C61" s="1502"/>
      <c r="D61" s="1502"/>
      <c r="E61" s="1509"/>
      <c r="F61" s="750">
        <f>SUM(F57:F60,F11)</f>
        <v>0</v>
      </c>
      <c r="G61" s="786">
        <f>SUM(G57:G60)</f>
        <v>1</v>
      </c>
      <c r="H61" s="828"/>
      <c r="I61" s="817"/>
      <c r="J61" s="817"/>
      <c r="K61" s="817"/>
    </row>
    <row r="78" spans="1:11" ht="15.75" thickBot="1" x14ac:dyDescent="0.3"/>
    <row r="79" spans="1:11" ht="27.75" thickBot="1" x14ac:dyDescent="0.3">
      <c r="A79" s="1049" t="s">
        <v>69</v>
      </c>
      <c r="B79" s="1050"/>
      <c r="C79" s="1050"/>
      <c r="D79" s="1050"/>
      <c r="E79" s="1050"/>
      <c r="F79" s="1050"/>
      <c r="G79" s="1050"/>
      <c r="H79" s="1050"/>
      <c r="I79" s="1050"/>
      <c r="J79" s="1050"/>
      <c r="K79" s="1051"/>
    </row>
    <row r="80" spans="1:11" ht="35.25" customHeight="1" x14ac:dyDescent="0.25">
      <c r="A80" s="1169"/>
      <c r="B80" s="1170"/>
      <c r="C80" s="1170"/>
      <c r="D80" s="1170"/>
      <c r="E80" s="1170"/>
      <c r="F80" s="1170"/>
      <c r="G80" s="1170"/>
      <c r="H80" s="1170"/>
      <c r="I80" s="1170"/>
      <c r="J80" s="1170"/>
      <c r="K80" s="1503"/>
    </row>
    <row r="81" spans="1:11" x14ac:dyDescent="0.25">
      <c r="A81" s="828"/>
      <c r="B81" s="829"/>
      <c r="C81" s="829"/>
      <c r="D81" s="829"/>
      <c r="E81" s="829"/>
      <c r="F81" s="829"/>
      <c r="G81" s="829"/>
      <c r="H81" s="829"/>
      <c r="I81" s="829"/>
      <c r="J81" s="829"/>
      <c r="K81" s="1504"/>
    </row>
    <row r="82" spans="1:11" x14ac:dyDescent="0.25">
      <c r="A82" s="828"/>
      <c r="B82" s="829"/>
      <c r="C82" s="829"/>
      <c r="D82" s="829"/>
      <c r="E82" s="829"/>
      <c r="F82" s="829"/>
      <c r="G82" s="829"/>
      <c r="H82" s="829"/>
      <c r="I82" s="829"/>
      <c r="J82" s="829"/>
      <c r="K82" s="1504"/>
    </row>
    <row r="83" spans="1:11" x14ac:dyDescent="0.25">
      <c r="A83" s="828"/>
      <c r="B83" s="829"/>
      <c r="C83" s="829"/>
      <c r="D83" s="829"/>
      <c r="E83" s="829"/>
      <c r="F83" s="829"/>
      <c r="G83" s="829"/>
      <c r="H83" s="829"/>
      <c r="I83" s="829"/>
      <c r="J83" s="829"/>
      <c r="K83" s="1504"/>
    </row>
    <row r="84" spans="1:11" x14ac:dyDescent="0.25">
      <c r="A84" s="828"/>
      <c r="B84" s="829"/>
      <c r="C84" s="829"/>
      <c r="D84" s="829"/>
      <c r="E84" s="829"/>
      <c r="F84" s="829"/>
      <c r="G84" s="829"/>
      <c r="H84" s="829"/>
      <c r="I84" s="829"/>
      <c r="J84" s="829"/>
      <c r="K84" s="1504"/>
    </row>
    <row r="85" spans="1:11" x14ac:dyDescent="0.25">
      <c r="A85" s="828"/>
      <c r="B85" s="829"/>
      <c r="C85" s="829"/>
      <c r="D85" s="829"/>
      <c r="E85" s="829"/>
      <c r="F85" s="829"/>
      <c r="G85" s="829"/>
      <c r="H85" s="829"/>
      <c r="I85" s="829"/>
      <c r="J85" s="829"/>
      <c r="K85" s="1504"/>
    </row>
    <row r="86" spans="1:11" x14ac:dyDescent="0.25">
      <c r="A86" s="828"/>
      <c r="B86" s="829"/>
      <c r="C86" s="829"/>
      <c r="D86" s="829"/>
      <c r="E86" s="829"/>
      <c r="F86" s="829"/>
      <c r="G86" s="829"/>
      <c r="H86" s="829"/>
      <c r="I86" s="829"/>
      <c r="J86" s="829"/>
      <c r="K86" s="1504"/>
    </row>
    <row r="87" spans="1:11" x14ac:dyDescent="0.25">
      <c r="A87" s="828"/>
      <c r="B87" s="829"/>
      <c r="C87" s="829"/>
      <c r="D87" s="829"/>
      <c r="E87" s="829"/>
      <c r="F87" s="829"/>
      <c r="G87" s="829"/>
      <c r="H87" s="829"/>
      <c r="I87" s="829"/>
      <c r="J87" s="829"/>
      <c r="K87" s="1504"/>
    </row>
    <row r="88" spans="1:11" x14ac:dyDescent="0.25">
      <c r="A88" s="828"/>
      <c r="B88" s="829"/>
      <c r="C88" s="829"/>
      <c r="D88" s="829"/>
      <c r="E88" s="829"/>
      <c r="F88" s="829"/>
      <c r="G88" s="829"/>
      <c r="H88" s="829"/>
      <c r="I88" s="829"/>
      <c r="J88" s="829"/>
      <c r="K88" s="1504"/>
    </row>
    <row r="89" spans="1:11" x14ac:dyDescent="0.25">
      <c r="A89" s="828"/>
      <c r="B89" s="829"/>
      <c r="C89" s="829"/>
      <c r="D89" s="829"/>
      <c r="E89" s="829"/>
      <c r="F89" s="829"/>
      <c r="G89" s="829"/>
      <c r="H89" s="829"/>
      <c r="I89" s="829"/>
      <c r="J89" s="829"/>
      <c r="K89" s="1504"/>
    </row>
    <row r="90" spans="1:11" ht="15.75" thickBot="1" x14ac:dyDescent="0.3">
      <c r="A90" s="1171"/>
      <c r="B90" s="1172"/>
      <c r="C90" s="1172"/>
      <c r="D90" s="1172"/>
      <c r="E90" s="1172"/>
      <c r="F90" s="1172"/>
      <c r="G90" s="1172"/>
      <c r="H90" s="1172"/>
      <c r="I90" s="1172"/>
      <c r="J90" s="1172"/>
      <c r="K90" s="1505"/>
    </row>
    <row r="91" spans="1:11" ht="15.75" thickBot="1" x14ac:dyDescent="0.3"/>
    <row r="92" spans="1:11" ht="26.25" thickBot="1" x14ac:dyDescent="0.3">
      <c r="A92" s="1506" t="s">
        <v>70</v>
      </c>
      <c r="B92" s="1507"/>
      <c r="C92" s="1507"/>
      <c r="D92" s="1507"/>
      <c r="E92" s="1507"/>
      <c r="F92" s="1507"/>
      <c r="G92" s="1507"/>
      <c r="H92" s="1507"/>
      <c r="I92" s="1507"/>
      <c r="J92" s="1507"/>
      <c r="K92" s="1508"/>
    </row>
    <row r="93" spans="1:11" x14ac:dyDescent="0.25">
      <c r="A93" s="1169"/>
      <c r="B93" s="1170"/>
      <c r="C93" s="1170"/>
      <c r="D93" s="1170"/>
      <c r="E93" s="1170"/>
      <c r="F93" s="1170"/>
      <c r="G93" s="1170"/>
      <c r="H93" s="1170"/>
      <c r="I93" s="1170"/>
      <c r="J93" s="1170"/>
      <c r="K93" s="1503"/>
    </row>
    <row r="94" spans="1:11" x14ac:dyDescent="0.25">
      <c r="A94" s="828"/>
      <c r="B94" s="829"/>
      <c r="C94" s="829"/>
      <c r="D94" s="829"/>
      <c r="E94" s="829"/>
      <c r="F94" s="829"/>
      <c r="G94" s="829"/>
      <c r="H94" s="829"/>
      <c r="I94" s="829"/>
      <c r="J94" s="829"/>
      <c r="K94" s="1504"/>
    </row>
    <row r="95" spans="1:11" x14ac:dyDescent="0.25">
      <c r="A95" s="828"/>
      <c r="B95" s="829"/>
      <c r="C95" s="829"/>
      <c r="D95" s="829"/>
      <c r="E95" s="829"/>
      <c r="F95" s="829"/>
      <c r="G95" s="829"/>
      <c r="H95" s="829"/>
      <c r="I95" s="829"/>
      <c r="J95" s="829"/>
      <c r="K95" s="1504"/>
    </row>
    <row r="96" spans="1:11" x14ac:dyDescent="0.25">
      <c r="A96" s="828"/>
      <c r="B96" s="829"/>
      <c r="C96" s="829"/>
      <c r="D96" s="829"/>
      <c r="E96" s="829"/>
      <c r="F96" s="829"/>
      <c r="G96" s="829"/>
      <c r="H96" s="829"/>
      <c r="I96" s="829"/>
      <c r="J96" s="829"/>
      <c r="K96" s="1504"/>
    </row>
    <row r="97" spans="1:11" x14ac:dyDescent="0.25">
      <c r="A97" s="828"/>
      <c r="B97" s="829"/>
      <c r="C97" s="829"/>
      <c r="D97" s="829"/>
      <c r="E97" s="829"/>
      <c r="F97" s="829"/>
      <c r="G97" s="829"/>
      <c r="H97" s="829"/>
      <c r="I97" s="829"/>
      <c r="J97" s="829"/>
      <c r="K97" s="1504"/>
    </row>
    <row r="98" spans="1:11" x14ac:dyDescent="0.25">
      <c r="A98" s="828"/>
      <c r="B98" s="829"/>
      <c r="C98" s="829"/>
      <c r="D98" s="829"/>
      <c r="E98" s="829"/>
      <c r="F98" s="829"/>
      <c r="G98" s="829"/>
      <c r="H98" s="829"/>
      <c r="I98" s="829"/>
      <c r="J98" s="829"/>
      <c r="K98" s="1504"/>
    </row>
    <row r="99" spans="1:11" x14ac:dyDescent="0.25">
      <c r="A99" s="828"/>
      <c r="B99" s="829"/>
      <c r="C99" s="829"/>
      <c r="D99" s="829"/>
      <c r="E99" s="829"/>
      <c r="F99" s="829"/>
      <c r="G99" s="829"/>
      <c r="H99" s="829"/>
      <c r="I99" s="829"/>
      <c r="J99" s="829"/>
      <c r="K99" s="1504"/>
    </row>
    <row r="100" spans="1:11" x14ac:dyDescent="0.25">
      <c r="A100" s="828"/>
      <c r="B100" s="829"/>
      <c r="C100" s="829"/>
      <c r="D100" s="829"/>
      <c r="E100" s="829"/>
      <c r="F100" s="829"/>
      <c r="G100" s="829"/>
      <c r="H100" s="829"/>
      <c r="I100" s="829"/>
      <c r="J100" s="829"/>
      <c r="K100" s="1504"/>
    </row>
    <row r="101" spans="1:11" x14ac:dyDescent="0.25">
      <c r="A101" s="828"/>
      <c r="B101" s="829"/>
      <c r="C101" s="829"/>
      <c r="D101" s="829"/>
      <c r="E101" s="829"/>
      <c r="F101" s="829"/>
      <c r="G101" s="829"/>
      <c r="H101" s="829"/>
      <c r="I101" s="829"/>
      <c r="J101" s="829"/>
      <c r="K101" s="1504"/>
    </row>
    <row r="102" spans="1:11" ht="15.75" thickBot="1" x14ac:dyDescent="0.3">
      <c r="A102" s="1171"/>
      <c r="B102" s="1172"/>
      <c r="C102" s="1172"/>
      <c r="D102" s="1172"/>
      <c r="E102" s="1172"/>
      <c r="F102" s="1172"/>
      <c r="G102" s="1172"/>
      <c r="H102" s="1172"/>
      <c r="I102" s="1172"/>
      <c r="J102" s="1172"/>
      <c r="K102" s="1505"/>
    </row>
    <row r="103" spans="1:11" ht="15.75" thickBot="1" x14ac:dyDescent="0.3"/>
    <row r="104" spans="1:11" ht="16.5" thickBot="1" x14ac:dyDescent="0.3">
      <c r="A104" s="1492" t="s">
        <v>72</v>
      </c>
      <c r="B104" s="1493"/>
      <c r="C104" s="1493"/>
      <c r="D104" s="1493"/>
      <c r="E104" s="1493"/>
      <c r="F104" s="1493"/>
      <c r="G104" s="1493"/>
      <c r="H104" s="1493"/>
      <c r="I104" s="1493"/>
      <c r="J104" s="1493"/>
      <c r="K104" s="1494"/>
    </row>
    <row r="105" spans="1:11" ht="15.75" thickBot="1" x14ac:dyDescent="0.3"/>
    <row r="106" spans="1:11" ht="15.75" customHeight="1" x14ac:dyDescent="0.25">
      <c r="A106" s="1510" t="s">
        <v>64</v>
      </c>
      <c r="B106" s="1511"/>
      <c r="C106" s="1511"/>
      <c r="D106" s="1511"/>
      <c r="E106" s="1511"/>
      <c r="F106" s="751" t="s">
        <v>65</v>
      </c>
      <c r="G106" s="787" t="s">
        <v>66</v>
      </c>
      <c r="H106" s="828" t="str">
        <f>IF(F111&lt;=99%,"OBSERVACION POR NO CUMPLIR:",IF(F111&gt;=100%,"CUMPLIMIENTO DE LO PROGRAMADO"))</f>
        <v>OBSERVACION POR NO CUMPLIR:</v>
      </c>
      <c r="I106" s="817"/>
      <c r="J106" s="817"/>
      <c r="K106" s="817"/>
    </row>
    <row r="107" spans="1:11" ht="15.75" x14ac:dyDescent="0.25">
      <c r="A107" s="810" t="s">
        <v>829</v>
      </c>
      <c r="B107" s="811"/>
      <c r="C107" s="811"/>
      <c r="D107" s="811"/>
      <c r="E107" s="811"/>
      <c r="F107" s="752">
        <f>SUM('PLAN ANTICORRUPCION 2020'!K10:K17)</f>
        <v>0</v>
      </c>
      <c r="G107" s="784">
        <v>0.25</v>
      </c>
      <c r="H107" s="828"/>
      <c r="I107" s="817"/>
      <c r="J107" s="817"/>
      <c r="K107" s="817"/>
    </row>
    <row r="108" spans="1:11" ht="15.75" x14ac:dyDescent="0.25">
      <c r="A108" s="810" t="s">
        <v>830</v>
      </c>
      <c r="B108" s="811"/>
      <c r="C108" s="811"/>
      <c r="D108" s="811"/>
      <c r="E108" s="811"/>
      <c r="F108" s="748">
        <f>SUM('PLAN ANTICORRUPCION 2020'!K18:K41)</f>
        <v>0</v>
      </c>
      <c r="G108" s="784">
        <v>0.25</v>
      </c>
      <c r="H108" s="828"/>
      <c r="I108" s="817"/>
      <c r="J108" s="817"/>
      <c r="K108" s="817"/>
    </row>
    <row r="109" spans="1:11" ht="15.75" x14ac:dyDescent="0.25">
      <c r="A109" s="810" t="s">
        <v>831</v>
      </c>
      <c r="B109" s="811"/>
      <c r="C109" s="811"/>
      <c r="D109" s="811"/>
      <c r="E109" s="811"/>
      <c r="F109" s="748">
        <f>SUM('PLAN ANTICORRUPCION 2020'!K32:K41)</f>
        <v>0</v>
      </c>
      <c r="G109" s="784">
        <v>0.25</v>
      </c>
      <c r="H109" s="828"/>
      <c r="I109" s="817"/>
      <c r="J109" s="817"/>
      <c r="K109" s="817"/>
    </row>
    <row r="110" spans="1:11" ht="16.5" thickBot="1" x14ac:dyDescent="0.3">
      <c r="A110" s="812" t="s">
        <v>832</v>
      </c>
      <c r="B110" s="813"/>
      <c r="C110" s="813"/>
      <c r="D110" s="813"/>
      <c r="E110" s="813"/>
      <c r="F110" s="749">
        <f>SUM('PLAN ANTICORRUPCION 2020'!K42:K64)</f>
        <v>0</v>
      </c>
      <c r="G110" s="785">
        <v>0.25</v>
      </c>
      <c r="H110" s="828"/>
      <c r="I110" s="817"/>
      <c r="J110" s="817"/>
      <c r="K110" s="817"/>
    </row>
    <row r="111" spans="1:11" ht="15.75" thickBot="1" x14ac:dyDescent="0.3">
      <c r="A111" s="1501" t="s">
        <v>833</v>
      </c>
      <c r="B111" s="1502"/>
      <c r="C111" s="1502"/>
      <c r="D111" s="1502"/>
      <c r="E111" s="1509"/>
      <c r="F111" s="753">
        <f>SUM(F107:F110,F61)</f>
        <v>0</v>
      </c>
      <c r="G111" s="788">
        <f>SUM(G107:G110)</f>
        <v>1</v>
      </c>
      <c r="H111" s="828"/>
      <c r="I111" s="817"/>
      <c r="J111" s="817"/>
      <c r="K111" s="817"/>
    </row>
    <row r="128" ht="15.75" thickBot="1" x14ac:dyDescent="0.3"/>
    <row r="129" spans="1:11" ht="27.75" thickBot="1" x14ac:dyDescent="0.3">
      <c r="A129" s="1049" t="s">
        <v>69</v>
      </c>
      <c r="B129" s="1050"/>
      <c r="C129" s="1050"/>
      <c r="D129" s="1050"/>
      <c r="E129" s="1050"/>
      <c r="F129" s="1050"/>
      <c r="G129" s="1050"/>
      <c r="H129" s="1050"/>
      <c r="I129" s="1050"/>
      <c r="J129" s="1050"/>
      <c r="K129" s="1051"/>
    </row>
    <row r="130" spans="1:11" x14ac:dyDescent="0.25">
      <c r="A130" s="1169"/>
      <c r="B130" s="1170"/>
      <c r="C130" s="1170"/>
      <c r="D130" s="1170"/>
      <c r="E130" s="1170"/>
      <c r="F130" s="1170"/>
      <c r="G130" s="1170"/>
      <c r="H130" s="1170"/>
      <c r="I130" s="1170"/>
      <c r="J130" s="1170"/>
      <c r="K130" s="1503"/>
    </row>
    <row r="131" spans="1:11" x14ac:dyDescent="0.25">
      <c r="A131" s="828"/>
      <c r="B131" s="829"/>
      <c r="C131" s="829"/>
      <c r="D131" s="829"/>
      <c r="E131" s="829"/>
      <c r="F131" s="829"/>
      <c r="G131" s="829"/>
      <c r="H131" s="829"/>
      <c r="I131" s="829"/>
      <c r="J131" s="829"/>
      <c r="K131" s="1504"/>
    </row>
    <row r="132" spans="1:11" x14ac:dyDescent="0.25">
      <c r="A132" s="828"/>
      <c r="B132" s="829"/>
      <c r="C132" s="829"/>
      <c r="D132" s="829"/>
      <c r="E132" s="829"/>
      <c r="F132" s="829"/>
      <c r="G132" s="829"/>
      <c r="H132" s="829"/>
      <c r="I132" s="829"/>
      <c r="J132" s="829"/>
      <c r="K132" s="1504"/>
    </row>
    <row r="133" spans="1:11" x14ac:dyDescent="0.25">
      <c r="A133" s="828"/>
      <c r="B133" s="829"/>
      <c r="C133" s="829"/>
      <c r="D133" s="829"/>
      <c r="E133" s="829"/>
      <c r="F133" s="829"/>
      <c r="G133" s="829"/>
      <c r="H133" s="829"/>
      <c r="I133" s="829"/>
      <c r="J133" s="829"/>
      <c r="K133" s="1504"/>
    </row>
    <row r="134" spans="1:11" x14ac:dyDescent="0.25">
      <c r="A134" s="828"/>
      <c r="B134" s="829"/>
      <c r="C134" s="829"/>
      <c r="D134" s="829"/>
      <c r="E134" s="829"/>
      <c r="F134" s="829"/>
      <c r="G134" s="829"/>
      <c r="H134" s="829"/>
      <c r="I134" s="829"/>
      <c r="J134" s="829"/>
      <c r="K134" s="1504"/>
    </row>
    <row r="135" spans="1:11" x14ac:dyDescent="0.25">
      <c r="A135" s="828"/>
      <c r="B135" s="829"/>
      <c r="C135" s="829"/>
      <c r="D135" s="829"/>
      <c r="E135" s="829"/>
      <c r="F135" s="829"/>
      <c r="G135" s="829"/>
      <c r="H135" s="829"/>
      <c r="I135" s="829"/>
      <c r="J135" s="829"/>
      <c r="K135" s="1504"/>
    </row>
    <row r="136" spans="1:11" x14ac:dyDescent="0.25">
      <c r="A136" s="828"/>
      <c r="B136" s="829"/>
      <c r="C136" s="829"/>
      <c r="D136" s="829"/>
      <c r="E136" s="829"/>
      <c r="F136" s="829"/>
      <c r="G136" s="829"/>
      <c r="H136" s="829"/>
      <c r="I136" s="829"/>
      <c r="J136" s="829"/>
      <c r="K136" s="1504"/>
    </row>
    <row r="137" spans="1:11" x14ac:dyDescent="0.25">
      <c r="A137" s="828"/>
      <c r="B137" s="829"/>
      <c r="C137" s="829"/>
      <c r="D137" s="829"/>
      <c r="E137" s="829"/>
      <c r="F137" s="829"/>
      <c r="G137" s="829"/>
      <c r="H137" s="829"/>
      <c r="I137" s="829"/>
      <c r="J137" s="829"/>
      <c r="K137" s="1504"/>
    </row>
    <row r="138" spans="1:11" x14ac:dyDescent="0.25">
      <c r="A138" s="828"/>
      <c r="B138" s="829"/>
      <c r="C138" s="829"/>
      <c r="D138" s="829"/>
      <c r="E138" s="829"/>
      <c r="F138" s="829"/>
      <c r="G138" s="829"/>
      <c r="H138" s="829"/>
      <c r="I138" s="829"/>
      <c r="J138" s="829"/>
      <c r="K138" s="1504"/>
    </row>
    <row r="139" spans="1:11" x14ac:dyDescent="0.25">
      <c r="A139" s="828"/>
      <c r="B139" s="829"/>
      <c r="C139" s="829"/>
      <c r="D139" s="829"/>
      <c r="E139" s="829"/>
      <c r="F139" s="829"/>
      <c r="G139" s="829"/>
      <c r="H139" s="829"/>
      <c r="I139" s="829"/>
      <c r="J139" s="829"/>
      <c r="K139" s="1504"/>
    </row>
    <row r="140" spans="1:11" ht="15.75" thickBot="1" x14ac:dyDescent="0.3">
      <c r="A140" s="1171"/>
      <c r="B140" s="1172"/>
      <c r="C140" s="1172"/>
      <c r="D140" s="1172"/>
      <c r="E140" s="1172"/>
      <c r="F140" s="1172"/>
      <c r="G140" s="1172"/>
      <c r="H140" s="1172"/>
      <c r="I140" s="1172"/>
      <c r="J140" s="1172"/>
      <c r="K140" s="1505"/>
    </row>
    <row r="141" spans="1:11" ht="15.75" thickBot="1" x14ac:dyDescent="0.3"/>
    <row r="142" spans="1:11" ht="26.25" thickBot="1" x14ac:dyDescent="0.3">
      <c r="A142" s="1506" t="s">
        <v>70</v>
      </c>
      <c r="B142" s="1507"/>
      <c r="C142" s="1507"/>
      <c r="D142" s="1507"/>
      <c r="E142" s="1507"/>
      <c r="F142" s="1507"/>
      <c r="G142" s="1507"/>
      <c r="H142" s="1507"/>
      <c r="I142" s="1507"/>
      <c r="J142" s="1507"/>
      <c r="K142" s="1508"/>
    </row>
    <row r="143" spans="1:11" x14ac:dyDescent="0.25">
      <c r="A143" s="1169"/>
      <c r="B143" s="1170"/>
      <c r="C143" s="1170"/>
      <c r="D143" s="1170"/>
      <c r="E143" s="1170"/>
      <c r="F143" s="1170"/>
      <c r="G143" s="1170"/>
      <c r="H143" s="1170"/>
      <c r="I143" s="1170"/>
      <c r="J143" s="1170"/>
      <c r="K143" s="1503"/>
    </row>
    <row r="144" spans="1:11" x14ac:dyDescent="0.25">
      <c r="A144" s="828"/>
      <c r="B144" s="829"/>
      <c r="C144" s="829"/>
      <c r="D144" s="829"/>
      <c r="E144" s="829"/>
      <c r="F144" s="829"/>
      <c r="G144" s="829"/>
      <c r="H144" s="829"/>
      <c r="I144" s="829"/>
      <c r="J144" s="829"/>
      <c r="K144" s="1504"/>
    </row>
    <row r="145" spans="1:11" x14ac:dyDescent="0.25">
      <c r="A145" s="828"/>
      <c r="B145" s="829"/>
      <c r="C145" s="829"/>
      <c r="D145" s="829"/>
      <c r="E145" s="829"/>
      <c r="F145" s="829"/>
      <c r="G145" s="829"/>
      <c r="H145" s="829"/>
      <c r="I145" s="829"/>
      <c r="J145" s="829"/>
      <c r="K145" s="1504"/>
    </row>
    <row r="146" spans="1:11" x14ac:dyDescent="0.25">
      <c r="A146" s="828"/>
      <c r="B146" s="829"/>
      <c r="C146" s="829"/>
      <c r="D146" s="829"/>
      <c r="E146" s="829"/>
      <c r="F146" s="829"/>
      <c r="G146" s="829"/>
      <c r="H146" s="829"/>
      <c r="I146" s="829"/>
      <c r="J146" s="829"/>
      <c r="K146" s="1504"/>
    </row>
    <row r="147" spans="1:11" x14ac:dyDescent="0.25">
      <c r="A147" s="828"/>
      <c r="B147" s="829"/>
      <c r="C147" s="829"/>
      <c r="D147" s="829"/>
      <c r="E147" s="829"/>
      <c r="F147" s="829"/>
      <c r="G147" s="829"/>
      <c r="H147" s="829"/>
      <c r="I147" s="829"/>
      <c r="J147" s="829"/>
      <c r="K147" s="1504"/>
    </row>
    <row r="148" spans="1:11" x14ac:dyDescent="0.25">
      <c r="A148" s="828"/>
      <c r="B148" s="829"/>
      <c r="C148" s="829"/>
      <c r="D148" s="829"/>
      <c r="E148" s="829"/>
      <c r="F148" s="829"/>
      <c r="G148" s="829"/>
      <c r="H148" s="829"/>
      <c r="I148" s="829"/>
      <c r="J148" s="829"/>
      <c r="K148" s="1504"/>
    </row>
    <row r="149" spans="1:11" x14ac:dyDescent="0.25">
      <c r="A149" s="828"/>
      <c r="B149" s="829"/>
      <c r="C149" s="829"/>
      <c r="D149" s="829"/>
      <c r="E149" s="829"/>
      <c r="F149" s="829"/>
      <c r="G149" s="829"/>
      <c r="H149" s="829"/>
      <c r="I149" s="829"/>
      <c r="J149" s="829"/>
      <c r="K149" s="1504"/>
    </row>
    <row r="150" spans="1:11" x14ac:dyDescent="0.25">
      <c r="A150" s="828"/>
      <c r="B150" s="829"/>
      <c r="C150" s="829"/>
      <c r="D150" s="829"/>
      <c r="E150" s="829"/>
      <c r="F150" s="829"/>
      <c r="G150" s="829"/>
      <c r="H150" s="829"/>
      <c r="I150" s="829"/>
      <c r="J150" s="829"/>
      <c r="K150" s="1504"/>
    </row>
    <row r="151" spans="1:11" x14ac:dyDescent="0.25">
      <c r="A151" s="828"/>
      <c r="B151" s="829"/>
      <c r="C151" s="829"/>
      <c r="D151" s="829"/>
      <c r="E151" s="829"/>
      <c r="F151" s="829"/>
      <c r="G151" s="829"/>
      <c r="H151" s="829"/>
      <c r="I151" s="829"/>
      <c r="J151" s="829"/>
      <c r="K151" s="1504"/>
    </row>
    <row r="152" spans="1:11" ht="15.75" thickBot="1" x14ac:dyDescent="0.3">
      <c r="A152" s="1171"/>
      <c r="B152" s="1172"/>
      <c r="C152" s="1172"/>
      <c r="D152" s="1172"/>
      <c r="E152" s="1172"/>
      <c r="F152" s="1172"/>
      <c r="G152" s="1172"/>
      <c r="H152" s="1172"/>
      <c r="I152" s="1172"/>
      <c r="J152" s="1172"/>
      <c r="K152" s="1505"/>
    </row>
  </sheetData>
  <mergeCells count="40">
    <mergeCell ref="A142:K142"/>
    <mergeCell ref="A143:K152"/>
    <mergeCell ref="A110:E110"/>
    <mergeCell ref="A111:E111"/>
    <mergeCell ref="A129:K129"/>
    <mergeCell ref="A130:K140"/>
    <mergeCell ref="A106:E106"/>
    <mergeCell ref="H106:K106"/>
    <mergeCell ref="A107:E107"/>
    <mergeCell ref="H107:K111"/>
    <mergeCell ref="A108:E108"/>
    <mergeCell ref="A109:E109"/>
    <mergeCell ref="A104:K104"/>
    <mergeCell ref="A57:E57"/>
    <mergeCell ref="H57:K61"/>
    <mergeCell ref="A58:E58"/>
    <mergeCell ref="A59:E59"/>
    <mergeCell ref="A60:E60"/>
    <mergeCell ref="A61:E61"/>
    <mergeCell ref="A79:K79"/>
    <mergeCell ref="A80:K90"/>
    <mergeCell ref="A92:K92"/>
    <mergeCell ref="A93:K102"/>
    <mergeCell ref="A56:E56"/>
    <mergeCell ref="H56:K56"/>
    <mergeCell ref="A9:E9"/>
    <mergeCell ref="A10:E10"/>
    <mergeCell ref="A11:E11"/>
    <mergeCell ref="A29:K29"/>
    <mergeCell ref="A30:K40"/>
    <mergeCell ref="A42:K42"/>
    <mergeCell ref="A43:K52"/>
    <mergeCell ref="A54:K54"/>
    <mergeCell ref="A1:K1"/>
    <mergeCell ref="A3:K3"/>
    <mergeCell ref="A6:E6"/>
    <mergeCell ref="H6:K6"/>
    <mergeCell ref="A7:E7"/>
    <mergeCell ref="H7:K11"/>
    <mergeCell ref="A8:E8"/>
  </mergeCells>
  <conditionalFormatting sqref="H6:K6">
    <cfRule type="containsText" dxfId="5" priority="5" operator="containsText" text="CUMPLIMIENTO DE LO PROGRAMADO">
      <formula>NOT(ISERROR(SEARCH("CUMPLIMIENTO DE LO PROGRAMADO",H6)))</formula>
    </cfRule>
    <cfRule type="containsText" dxfId="4" priority="6" operator="containsText" text="OBSERVACION POR NO CUMPLIR:">
      <formula>NOT(ISERROR(SEARCH("OBSERVACION POR NO CUMPLIR:",H6)))</formula>
    </cfRule>
  </conditionalFormatting>
  <conditionalFormatting sqref="H56:K56">
    <cfRule type="containsText" dxfId="3" priority="3" operator="containsText" text="CUMPLIMIENTO DE LO PROGRAMADO">
      <formula>NOT(ISERROR(SEARCH("CUMPLIMIENTO DE LO PROGRAMADO",H56)))</formula>
    </cfRule>
    <cfRule type="containsText" dxfId="2" priority="4" operator="containsText" text="OBSERVACION POR NO CUMPLIR:">
      <formula>NOT(ISERROR(SEARCH("OBSERVACION POR NO CUMPLIR:",H56)))</formula>
    </cfRule>
  </conditionalFormatting>
  <conditionalFormatting sqref="H106:K106">
    <cfRule type="containsText" dxfId="1" priority="1" operator="containsText" text="CUMPLIMIENTO DE LO PROGRAMADO">
      <formula>NOT(ISERROR(SEARCH("CUMPLIMIENTO DE LO PROGRAMADO",H106)))</formula>
    </cfRule>
    <cfRule type="containsText" dxfId="0" priority="2" operator="containsText" text="OBSERVACION POR NO CUMPLIR:">
      <formula>NOT(ISERROR(SEARCH("OBSERVACION POR NO CUMPLIR:",H106)))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56</vt:i4>
      </vt:variant>
    </vt:vector>
  </HeadingPairs>
  <TitlesOfParts>
    <vt:vector size="56" baseType="lpstr">
      <vt:lpstr>PRIMER AVANCE</vt:lpstr>
      <vt:lpstr>SEGUNDO AVANCE</vt:lpstr>
      <vt:lpstr>TERCER AVANCE</vt:lpstr>
      <vt:lpstr>PLAN DE ACCION</vt:lpstr>
      <vt:lpstr>PLAN OPERATIVO ACUEDUCTO</vt:lpstr>
      <vt:lpstr>ACUEDUCTO_1</vt:lpstr>
      <vt:lpstr>PLAN OPERATIVO ALCANTARILLADO</vt:lpstr>
      <vt:lpstr>ALCANTARILLADO_1</vt:lpstr>
      <vt:lpstr>PLAN OPERATIVO ASEO</vt:lpstr>
      <vt:lpstr>ASEO_1</vt:lpstr>
      <vt:lpstr>PLAN DE ACCION APROVECHAMIENTO </vt:lpstr>
      <vt:lpstr>APROVECHAMIENTO_2</vt:lpstr>
      <vt:lpstr>PLAN OPERATIVO ACT. COMP.</vt:lpstr>
      <vt:lpstr>ACT. COMPLEMENTARIAS_1</vt:lpstr>
      <vt:lpstr>PLAN DE ACCION PORTAFOLIO</vt:lpstr>
      <vt:lpstr>ACT. COMPLEMENTARIAS_2</vt:lpstr>
      <vt:lpstr>PLAN OPERATIVO DE ALUMBRADO </vt:lpstr>
      <vt:lpstr>ALUMBRADO_1</vt:lpstr>
      <vt:lpstr>PLANEACION ESTRATEGICA_1</vt:lpstr>
      <vt:lpstr>PLAN COMUNICACIONES</vt:lpstr>
      <vt:lpstr>COMUNICACIONES_1</vt:lpstr>
      <vt:lpstr>PLAN PREVISION TH</vt:lpstr>
      <vt:lpstr>GEST. CAPITAL HUMANO_1</vt:lpstr>
      <vt:lpstr>PLAN ESTRATEGICO TH</vt:lpstr>
      <vt:lpstr>GEST. CAPITAL HUMANO_2</vt:lpstr>
      <vt:lpstr>PLAN DE CAPACITACION TH</vt:lpstr>
      <vt:lpstr>GEST. CAPITAL HUMANO_3</vt:lpstr>
      <vt:lpstr>PLAN DE INCENTIVOS</vt:lpstr>
      <vt:lpstr>GEST. CAPITAL HUMANO_4</vt:lpstr>
      <vt:lpstr>PSST 2020</vt:lpstr>
      <vt:lpstr>GEST. CAPITAL HUMANO_5</vt:lpstr>
      <vt:lpstr>PAA 2020</vt:lpstr>
      <vt:lpstr>GEST. ADMINISTRATIVA</vt:lpstr>
      <vt:lpstr>PLAN DE ACCION JURIDICA</vt:lpstr>
      <vt:lpstr>GEST. JURIDICA_1</vt:lpstr>
      <vt:lpstr>PLAN DE ACCION CONTRATACION</vt:lpstr>
      <vt:lpstr>GEST.CONTRACTUAL_1</vt:lpstr>
      <vt:lpstr>PLAN DE ACCION ALMACEN</vt:lpstr>
      <vt:lpstr>ALMACEN_1</vt:lpstr>
      <vt:lpstr>PLAN DE ACCION GEST. COMERCIAL</vt:lpstr>
      <vt:lpstr>COMERCIAL_1</vt:lpstr>
      <vt:lpstr>PLAN GES. ATENCION AL CIUDADANO</vt:lpstr>
      <vt:lpstr>GEST. ATENC.CIUDADANO_1</vt:lpstr>
      <vt:lpstr>GEST. DISCIPLINARIA_1</vt:lpstr>
      <vt:lpstr>GEST. DISCIPLINARIA_2</vt:lpstr>
      <vt:lpstr>GES. FINANZAS PUBLICAS_1</vt:lpstr>
      <vt:lpstr>PETI 2020</vt:lpstr>
      <vt:lpstr>GEST. TIC_1</vt:lpstr>
      <vt:lpstr>PLAN TRATAMIENTO RIESGOS 2020</vt:lpstr>
      <vt:lpstr>GEST. TIC_2</vt:lpstr>
      <vt:lpstr>PLAN SEGURIDAD INFORMACION 2020</vt:lpstr>
      <vt:lpstr>GEST.TIC_3</vt:lpstr>
      <vt:lpstr>PINAR 2020</vt:lpstr>
      <vt:lpstr>GEST. DOCUMENTAL_1</vt:lpstr>
      <vt:lpstr>PLAN ANTICORRUPCION 2020</vt:lpstr>
      <vt:lpstr>CONTROL Y MEJORA_1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Nelvis</dc:creator>
  <cp:lastModifiedBy>RR</cp:lastModifiedBy>
  <dcterms:created xsi:type="dcterms:W3CDTF">2020-01-31T22:55:48Z</dcterms:created>
  <dcterms:modified xsi:type="dcterms:W3CDTF">2020-03-18T15:08:38Z</dcterms:modified>
</cp:coreProperties>
</file>